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scalisi\Desktop\Temp files to delete\Mitigation\"/>
    </mc:Choice>
  </mc:AlternateContent>
  <xr:revisionPtr revIDLastSave="0" documentId="13_ncr:1_{CA194B9C-4E33-4F4E-A762-AE939F3AA4A5}" xr6:coauthVersionLast="47" xr6:coauthVersionMax="47" xr10:uidLastSave="{00000000-0000-0000-0000-000000000000}"/>
  <bookViews>
    <workbookView xWindow="2370" yWindow="690" windowWidth="22170" windowHeight="15345" xr2:uid="{D8DDBA17-E0E8-4928-89B0-34BD56A4A77D}"/>
  </bookViews>
  <sheets>
    <sheet name="Non-Rep Equity" sheetId="2" r:id="rId1"/>
    <sheet name="Helper"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0" i="3" l="1"/>
  <c r="AA31" i="3" s="1"/>
  <c r="AA32" i="3" s="1"/>
  <c r="AA33" i="3" s="1"/>
  <c r="AA34" i="3" s="1"/>
  <c r="AA35" i="3" s="1"/>
  <c r="AA36" i="3" s="1"/>
  <c r="AA18" i="3"/>
  <c r="AA19" i="3" s="1"/>
  <c r="AA20" i="3" s="1"/>
  <c r="AA21" i="3" s="1"/>
  <c r="AA22" i="3" s="1"/>
  <c r="AA23" i="3" s="1"/>
  <c r="AA24" i="3" s="1"/>
  <c r="AA7" i="3"/>
  <c r="AA8" i="3" s="1"/>
  <c r="AA9" i="3" s="1"/>
  <c r="AA10" i="3" s="1"/>
  <c r="AA11" i="3" s="1"/>
  <c r="AA12" i="3" s="1"/>
  <c r="AA6" i="3"/>
  <c r="S3" i="3" l="1"/>
  <c r="X3" i="3" l="1"/>
  <c r="Y3" i="3"/>
  <c r="W3" i="3"/>
  <c r="V3" i="3"/>
  <c r="AC2" i="3"/>
  <c r="AD2" i="3"/>
  <c r="S6" i="3"/>
  <c r="AC3" i="3"/>
  <c r="AD3" i="3"/>
  <c r="V4" i="3"/>
  <c r="W4" i="3"/>
  <c r="X4" i="3"/>
  <c r="Y4" i="3"/>
  <c r="AC4" i="3"/>
  <c r="AD4" i="3"/>
  <c r="AC5" i="3"/>
  <c r="AD5" i="3"/>
  <c r="AC6" i="3"/>
  <c r="AD6" i="3"/>
  <c r="AC7" i="3"/>
  <c r="AD7" i="3"/>
  <c r="AC8" i="3"/>
  <c r="AD8" i="3"/>
  <c r="AC9" i="3"/>
  <c r="AD9" i="3"/>
  <c r="AC10" i="3"/>
  <c r="AD10" i="3"/>
  <c r="AC11" i="3"/>
  <c r="AD11" i="3"/>
  <c r="AC12" i="3"/>
  <c r="AD12" i="3"/>
  <c r="AC13" i="3"/>
  <c r="AD13" i="3"/>
  <c r="AC14" i="3"/>
  <c r="AD14" i="3"/>
  <c r="AC15" i="3"/>
  <c r="AD15" i="3"/>
  <c r="AC16" i="3"/>
  <c r="AD16" i="3"/>
  <c r="AC17" i="3"/>
  <c r="AD17" i="3"/>
  <c r="AC18" i="3"/>
  <c r="AD18" i="3"/>
  <c r="AC19" i="3"/>
  <c r="AD19" i="3"/>
  <c r="AC20" i="3"/>
  <c r="AD20" i="3"/>
  <c r="AC21" i="3"/>
  <c r="AD21" i="3"/>
  <c r="AC22" i="3"/>
  <c r="AD22" i="3"/>
  <c r="AC23" i="3"/>
  <c r="AD23" i="3"/>
  <c r="AC24" i="3"/>
  <c r="AD24" i="3"/>
  <c r="AC25" i="3"/>
  <c r="AD25" i="3"/>
  <c r="AC26" i="3"/>
  <c r="AD26" i="3"/>
  <c r="AC27" i="3"/>
  <c r="AD27" i="3"/>
  <c r="AC28" i="3"/>
  <c r="AD28" i="3"/>
  <c r="AC29" i="3"/>
  <c r="AD29" i="3"/>
  <c r="AC30" i="3"/>
  <c r="AD30" i="3"/>
  <c r="AC31" i="3"/>
  <c r="AD31" i="3"/>
  <c r="AC32" i="3"/>
  <c r="AD32" i="3"/>
  <c r="AC33" i="3"/>
  <c r="AD33" i="3"/>
  <c r="AC34" i="3"/>
  <c r="AD34" i="3"/>
  <c r="AC35" i="3"/>
  <c r="AD35" i="3"/>
  <c r="AC36" i="3"/>
  <c r="AD36" i="3"/>
  <c r="AC37" i="3"/>
  <c r="AD37" i="3"/>
  <c r="AD38" i="3"/>
  <c r="AD39" i="3"/>
  <c r="AE39" i="3" s="1"/>
  <c r="AD40" i="3"/>
  <c r="AE40" i="3" s="1"/>
  <c r="AD41" i="3"/>
  <c r="AE41" i="3" s="1"/>
  <c r="AD42" i="3"/>
  <c r="AE42" i="3" s="1"/>
  <c r="AD43" i="3"/>
  <c r="AE43" i="3" s="1"/>
  <c r="AD44" i="3"/>
  <c r="AE44" i="3" s="1"/>
  <c r="AD45" i="3"/>
  <c r="AE45" i="3" s="1"/>
  <c r="AD46" i="3"/>
  <c r="AE46" i="3" s="1"/>
  <c r="AD47" i="3"/>
  <c r="AE47" i="3" s="1"/>
  <c r="AD48" i="3"/>
  <c r="AE48" i="3" s="1"/>
  <c r="AD49" i="3"/>
  <c r="AE49" i="3" s="1"/>
  <c r="AE21" i="3" l="1"/>
  <c r="AE17" i="3"/>
  <c r="AE38" i="3"/>
  <c r="AE30" i="3"/>
  <c r="AE24" i="3"/>
  <c r="AE22" i="3"/>
  <c r="AE16" i="3"/>
  <c r="AE34" i="3"/>
  <c r="AE12" i="3"/>
  <c r="AE36" i="3"/>
  <c r="AE6" i="3"/>
  <c r="AE8" i="3"/>
  <c r="AE3" i="3"/>
  <c r="AE32" i="3"/>
  <c r="AE10" i="3"/>
  <c r="AE4" i="3"/>
  <c r="AE15" i="3"/>
  <c r="AE37" i="3"/>
  <c r="AE33" i="3"/>
  <c r="AE29" i="3"/>
  <c r="AE27" i="3"/>
  <c r="AE25" i="3"/>
  <c r="AE13" i="3"/>
  <c r="AE9" i="3"/>
  <c r="AE35" i="3"/>
  <c r="AE31" i="3"/>
  <c r="AE28" i="3"/>
  <c r="AE26" i="3"/>
  <c r="AE23" i="3"/>
  <c r="AE11" i="3"/>
  <c r="AE7" i="3"/>
  <c r="AE2" i="3"/>
  <c r="AE18" i="3"/>
  <c r="AE19" i="3"/>
  <c r="AE14" i="3"/>
  <c r="AE20" i="3"/>
  <c r="AE5" i="3"/>
  <c r="M14" i="2"/>
  <c r="I14" i="2"/>
  <c r="K14" i="2"/>
  <c r="V6" i="3" l="1"/>
  <c r="G18" i="2" s="1"/>
  <c r="H18" i="2" s="1"/>
  <c r="Y6" i="3"/>
  <c r="M20" i="2" s="1"/>
  <c r="N20" i="2" s="1"/>
  <c r="W6" i="3"/>
  <c r="I26" i="2" s="1"/>
  <c r="J26" i="2" s="1"/>
  <c r="X6" i="3"/>
  <c r="K18" i="2" s="1"/>
  <c r="L18" i="2" s="1"/>
  <c r="I19" i="2" l="1"/>
  <c r="I25" i="2"/>
  <c r="J25" i="2" s="1"/>
  <c r="I21" i="2"/>
  <c r="J21" i="2" s="1"/>
  <c r="I22" i="2"/>
  <c r="J22" i="2" s="1"/>
  <c r="I23" i="2"/>
  <c r="J23" i="2" s="1"/>
  <c r="I24" i="2"/>
  <c r="J24" i="2" s="1"/>
  <c r="I18" i="2"/>
  <c r="J18" i="2" s="1"/>
  <c r="I20" i="2"/>
  <c r="J20" i="2" s="1"/>
  <c r="M18" i="2"/>
  <c r="N18" i="2" s="1"/>
  <c r="M21" i="2"/>
  <c r="N21" i="2" s="1"/>
  <c r="M22" i="2"/>
  <c r="N22" i="2" s="1"/>
  <c r="M25" i="2"/>
  <c r="N25" i="2" s="1"/>
  <c r="G24" i="2"/>
  <c r="H24" i="2" s="1"/>
  <c r="G21" i="2"/>
  <c r="H21" i="2" s="1"/>
  <c r="G23" i="2"/>
  <c r="H23" i="2" s="1"/>
  <c r="G25" i="2"/>
  <c r="H25" i="2" s="1"/>
  <c r="G20" i="2"/>
  <c r="H20" i="2" s="1"/>
  <c r="K20" i="2"/>
  <c r="L20" i="2" s="1"/>
  <c r="G22" i="2"/>
  <c r="H22" i="2" s="1"/>
  <c r="G26" i="2"/>
  <c r="H26" i="2" s="1"/>
  <c r="G19" i="2"/>
  <c r="K21" i="2"/>
  <c r="L21" i="2" s="1"/>
  <c r="M23" i="2"/>
  <c r="N23" i="2" s="1"/>
  <c r="K22" i="2"/>
  <c r="L22" i="2" s="1"/>
  <c r="M24" i="2"/>
  <c r="N24" i="2" s="1"/>
  <c r="K23" i="2"/>
  <c r="L23" i="2" s="1"/>
  <c r="K24" i="2"/>
  <c r="L24" i="2" s="1"/>
  <c r="M19" i="2"/>
  <c r="M26" i="2"/>
  <c r="N26" i="2" s="1"/>
  <c r="K25" i="2"/>
  <c r="L25" i="2" s="1"/>
  <c r="K19" i="2"/>
  <c r="K26" i="2"/>
  <c r="L26" i="2" s="1"/>
  <c r="Z6" i="3"/>
  <c r="L19" i="2" l="1"/>
  <c r="L27" i="2" s="1"/>
  <c r="K27" i="2"/>
  <c r="N19" i="2"/>
  <c r="N27" i="2" s="1"/>
  <c r="M27" i="2"/>
  <c r="H19" i="2"/>
  <c r="H27" i="2" s="1"/>
  <c r="G27" i="2"/>
  <c r="J19" i="2"/>
  <c r="J27" i="2" s="1"/>
  <c r="I27" i="2"/>
  <c r="G29" i="2" l="1"/>
</calcChain>
</file>

<file path=xl/sharedStrings.xml><?xml version="1.0" encoding="utf-8"?>
<sst xmlns="http://schemas.openxmlformats.org/spreadsheetml/2006/main" count="77" uniqueCount="65">
  <si>
    <t>Department</t>
  </si>
  <si>
    <t>Sponsored Award Number</t>
  </si>
  <si>
    <t>Org Code</t>
  </si>
  <si>
    <t>Fund Code</t>
  </si>
  <si>
    <t>Principal Investigator (name)</t>
  </si>
  <si>
    <t>Research Accountant (name)</t>
  </si>
  <si>
    <t>Employee Name</t>
  </si>
  <si>
    <t>Employee ID</t>
  </si>
  <si>
    <t>Job Title Code</t>
  </si>
  <si>
    <t>Totals</t>
  </si>
  <si>
    <t>Sponsoring Agency</t>
  </si>
  <si>
    <t>Date</t>
  </si>
  <si>
    <t>Form Completed By:</t>
  </si>
  <si>
    <t>PI or associated ORU, MRU, Center or Institute does not have available funds to cover the costs.</t>
  </si>
  <si>
    <t>I verify the information is correct to my knowledge.   I have verified the PI or associated ORU, MRU, Center or Institute does not have available funds to cover the costs.</t>
  </si>
  <si>
    <t>Type in Name</t>
  </si>
  <si>
    <t>Div. Research Accountant or Assistant Dean (Type in Name)</t>
  </si>
  <si>
    <t>Include copy of award document including relevant budget pages.</t>
  </si>
  <si>
    <t>Budget Analysis and Planning</t>
  </si>
  <si>
    <t>Start Date</t>
  </si>
  <si>
    <t>End Date</t>
  </si>
  <si>
    <t>% Time Paid</t>
  </si>
  <si>
    <t xml:space="preserve">Change in Annual Rate </t>
  </si>
  <si>
    <t>Increased Salary</t>
  </si>
  <si>
    <t>Increased Benefits</t>
  </si>
  <si>
    <t>2022-23</t>
  </si>
  <si>
    <t>2023-24</t>
  </si>
  <si>
    <t>2024-25</t>
  </si>
  <si>
    <t>Equity</t>
  </si>
  <si>
    <t>Grand Total</t>
  </si>
  <si>
    <t>Unfunded Duration</t>
  </si>
  <si>
    <t>Year (XXXX)</t>
  </si>
  <si>
    <t>Month (XX)</t>
  </si>
  <si>
    <t>XX</t>
  </si>
  <si>
    <t>XXXX</t>
  </si>
  <si>
    <t>22-23 months</t>
  </si>
  <si>
    <t>23-24 months</t>
  </si>
  <si>
    <t>24-25 months</t>
  </si>
  <si>
    <t>Mo</t>
  </si>
  <si>
    <t>Yr</t>
  </si>
  <si>
    <t>In Start</t>
  </si>
  <si>
    <t>In End</t>
  </si>
  <si>
    <t>In both</t>
  </si>
  <si>
    <t>Total months</t>
  </si>
  <si>
    <t>(Use calendar dates, not fiscal periods)</t>
  </si>
  <si>
    <t>Salary Factor</t>
  </si>
  <si>
    <t>Benefits Factor</t>
  </si>
  <si>
    <t>Fed Benefits Factor</t>
  </si>
  <si>
    <t>NonFed Benefits Factor</t>
  </si>
  <si>
    <t>Type of Award</t>
  </si>
  <si>
    <t>Non-Federal, non-Federal pass-thru</t>
  </si>
  <si>
    <t>Federal or Federal pass-thru</t>
  </si>
  <si>
    <t>(FOR BENEFITS TO CALCULATE, you must click here and use the Drop-Down to select Type)</t>
  </si>
  <si>
    <t>001111</t>
  </si>
  <si>
    <t>Example, John</t>
  </si>
  <si>
    <t>ALL FIELDS IN GREEN MUST BE COMPLETED</t>
  </si>
  <si>
    <t xml:space="preserve"> Mitigation of Increased Costs to Extramural Sponsored Awards from the 2022-23 Non-Rep Staff Equity Program</t>
  </si>
  <si>
    <t>2022 or prior</t>
  </si>
  <si>
    <t>2027 or later</t>
  </si>
  <si>
    <t>25-26 months</t>
  </si>
  <si>
    <t>2025-26</t>
  </si>
  <si>
    <t>Funding available through January 31, 2026, or the end date of the contract or grant, whichever comes first.</t>
  </si>
  <si>
    <t>Email completed form to pbuendia@ucsc.edu</t>
  </si>
  <si>
    <t>The above-named Principal Investigator requests supplemental funding to cover the projected increase in salary and benefits costs, over the award proposal estimate, that is to be incurred due to implementation of the FY23 Non-Rep Equity Program.</t>
  </si>
  <si>
    <t>The 'Increased Benefits' columns contain by default the Federal benefits rate of 43.6% for 2022-23 and 43.0% thereafter.  For non-Federal, non-Federal pass-thru awards use a benefit rate of 46.4% for 2022-23 and 46.21% thereafter.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</si>
</sst>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4"/>
      <color theme="1"/>
      <name val="Calibri"/>
      <family val="2"/>
      <scheme val="minor"/>
    </font>
    <font>
      <i/>
      <sz val="11"/>
      <name val="Calibri"/>
      <family val="2"/>
      <scheme val="minor"/>
    </font>
    <font>
      <sz val="8"/>
      <color theme="1"/>
      <name val="Calibri"/>
      <family val="2"/>
      <scheme val="minor"/>
    </font>
    <font>
      <sz val="10"/>
      <color theme="1"/>
      <name val="Calibri"/>
      <family val="2"/>
      <scheme val="minor"/>
    </font>
    <font>
      <b/>
      <sz val="9"/>
      <color theme="4" tint="-0.499984740745262"/>
      <name val="Calibri"/>
      <family val="2"/>
      <scheme val="minor"/>
    </font>
    <font>
      <sz val="11"/>
      <color theme="0"/>
      <name val="Calibri"/>
      <family val="2"/>
      <scheme val="minor"/>
    </font>
    <font>
      <b/>
      <sz val="10"/>
      <color rgb="FFFF0000"/>
      <name val="Calibri"/>
      <family val="2"/>
      <scheme val="minor"/>
    </font>
    <font>
      <b/>
      <u/>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9"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61">
    <xf numFmtId="0" fontId="0" fillId="0" borderId="0" xfId="0"/>
    <xf numFmtId="0" fontId="0" fillId="0" borderId="0" xfId="0" applyAlignment="1">
      <alignment horizontal="left" inden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top"/>
    </xf>
    <xf numFmtId="0" fontId="5" fillId="0" borderId="0" xfId="0" applyFont="1"/>
    <xf numFmtId="0" fontId="6" fillId="0" borderId="0" xfId="0" applyFont="1"/>
    <xf numFmtId="0" fontId="5" fillId="0" borderId="0" xfId="0" applyFont="1" applyAlignment="1">
      <alignment horizontal="left" wrapText="1"/>
    </xf>
    <xf numFmtId="0" fontId="4" fillId="0" borderId="0" xfId="0" applyFont="1"/>
    <xf numFmtId="0" fontId="1" fillId="0" borderId="0" xfId="0" applyFont="1" applyAlignment="1">
      <alignment horizontal="center"/>
    </xf>
    <xf numFmtId="43" fontId="3" fillId="0" borderId="0" xfId="1" applyFont="1" applyFill="1" applyBorder="1"/>
    <xf numFmtId="0" fontId="1" fillId="0" borderId="0" xfId="0" applyFont="1" applyAlignment="1">
      <alignment horizontal="right"/>
    </xf>
    <xf numFmtId="43" fontId="1" fillId="0" borderId="0" xfId="0" applyNumberFormat="1" applyFont="1"/>
    <xf numFmtId="0" fontId="0" fillId="0" borderId="0" xfId="0" applyAlignment="1">
      <alignment horizontal="left"/>
    </xf>
    <xf numFmtId="0" fontId="4" fillId="0" borderId="3" xfId="0" applyFont="1" applyBorder="1"/>
    <xf numFmtId="0" fontId="1" fillId="0" borderId="9" xfId="0" applyFont="1" applyBorder="1" applyAlignment="1">
      <alignment horizontal="center" wrapText="1"/>
    </xf>
    <xf numFmtId="0" fontId="1" fillId="0" borderId="10" xfId="0" applyFont="1" applyBorder="1" applyAlignment="1">
      <alignment horizontal="center" wrapText="1"/>
    </xf>
    <xf numFmtId="43" fontId="0" fillId="0" borderId="11" xfId="1" applyFont="1" applyBorder="1"/>
    <xf numFmtId="43" fontId="2" fillId="0" borderId="12" xfId="1" applyFont="1" applyFill="1" applyBorder="1"/>
    <xf numFmtId="43" fontId="2" fillId="0" borderId="11" xfId="1" applyFont="1" applyFill="1" applyBorder="1"/>
    <xf numFmtId="43" fontId="0" fillId="0" borderId="12" xfId="1" applyFont="1" applyBorder="1"/>
    <xf numFmtId="0" fontId="9" fillId="0" borderId="0" xfId="0" applyFont="1"/>
    <xf numFmtId="0" fontId="10" fillId="0" borderId="0" xfId="0" applyFont="1" applyAlignment="1">
      <alignment horizontal="center" wrapText="1"/>
    </xf>
    <xf numFmtId="0" fontId="11" fillId="0" borderId="0" xfId="0" applyFont="1" applyAlignment="1">
      <alignment horizontal="center" wrapText="1"/>
    </xf>
    <xf numFmtId="0" fontId="0" fillId="0" borderId="0" xfId="0" applyProtection="1">
      <protection hidden="1"/>
    </xf>
    <xf numFmtId="0" fontId="10" fillId="0" borderId="0" xfId="0" applyFont="1" applyAlignment="1" applyProtection="1">
      <alignment horizontal="center" wrapText="1"/>
      <protection hidden="1"/>
    </xf>
    <xf numFmtId="0" fontId="5" fillId="0" borderId="0" xfId="0" applyFont="1" applyProtection="1">
      <protection hidden="1"/>
    </xf>
    <xf numFmtId="0" fontId="2" fillId="0" borderId="0" xfId="0" applyFont="1"/>
    <xf numFmtId="0" fontId="13" fillId="0" borderId="0" xfId="0" applyFont="1"/>
    <xf numFmtId="0" fontId="0" fillId="2" borderId="4" xfId="0" applyFill="1" applyBorder="1"/>
    <xf numFmtId="0" fontId="0" fillId="2" borderId="4" xfId="0" quotePrefix="1" applyFill="1" applyBorder="1"/>
    <xf numFmtId="43" fontId="0" fillId="2" borderId="4" xfId="1" applyFont="1" applyFill="1" applyBorder="1"/>
    <xf numFmtId="9" fontId="0" fillId="2" borderId="6" xfId="2" applyFont="1" applyFill="1" applyBorder="1"/>
    <xf numFmtId="43" fontId="0" fillId="2" borderId="11" xfId="1" applyFont="1" applyFill="1" applyBorder="1"/>
    <xf numFmtId="43" fontId="2" fillId="2" borderId="12" xfId="1" applyFont="1" applyFill="1" applyBorder="1"/>
    <xf numFmtId="43" fontId="2" fillId="2" borderId="11" xfId="1" applyFont="1" applyFill="1" applyBorder="1"/>
    <xf numFmtId="43" fontId="0" fillId="2" borderId="12" xfId="1" applyFont="1" applyFill="1" applyBorder="1"/>
    <xf numFmtId="0" fontId="15" fillId="0" borderId="0" xfId="0" applyFont="1"/>
    <xf numFmtId="0" fontId="0" fillId="3" borderId="0" xfId="0" applyFill="1"/>
    <xf numFmtId="0" fontId="0" fillId="3" borderId="1" xfId="0" applyFill="1" applyBorder="1"/>
    <xf numFmtId="0" fontId="0" fillId="3" borderId="2" xfId="0" applyFill="1" applyBorder="1"/>
    <xf numFmtId="0" fontId="12" fillId="3" borderId="1" xfId="0" applyFont="1" applyFill="1" applyBorder="1" applyAlignment="1">
      <alignment horizontal="center" wrapText="1"/>
    </xf>
    <xf numFmtId="0" fontId="0" fillId="3" borderId="4" xfId="0" applyFill="1" applyBorder="1"/>
    <xf numFmtId="43" fontId="0" fillId="3" borderId="4" xfId="1" applyFont="1" applyFill="1" applyBorder="1"/>
    <xf numFmtId="9" fontId="0" fillId="3" borderId="6" xfId="2" applyFont="1" applyFill="1" applyBorder="1"/>
    <xf numFmtId="49" fontId="0" fillId="3" borderId="4" xfId="0" applyNumberFormat="1" applyFill="1" applyBorder="1"/>
    <xf numFmtId="0" fontId="0" fillId="3" borderId="6" xfId="0" applyFill="1" applyBorder="1" applyAlignment="1">
      <alignment horizontal="center"/>
    </xf>
    <xf numFmtId="0" fontId="0" fillId="3" borderId="2" xfId="0" applyFill="1" applyBorder="1" applyAlignment="1">
      <alignment horizontal="center"/>
    </xf>
    <xf numFmtId="0" fontId="0" fillId="3" borderId="5" xfId="0" applyFill="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0" xfId="0" applyAlignment="1">
      <alignment horizontal="left" wrapText="1"/>
    </xf>
    <xf numFmtId="0" fontId="0" fillId="3" borderId="6" xfId="0" applyFill="1" applyBorder="1" applyAlignment="1">
      <alignment horizontal="left"/>
    </xf>
    <xf numFmtId="0" fontId="0" fillId="3" borderId="2" xfId="0" applyFill="1" applyBorder="1" applyAlignment="1">
      <alignment horizontal="left"/>
    </xf>
    <xf numFmtId="0" fontId="0" fillId="3" borderId="5" xfId="0" applyFill="1" applyBorder="1" applyAlignment="1">
      <alignment horizontal="left"/>
    </xf>
    <xf numFmtId="0" fontId="4" fillId="0" borderId="3" xfId="0" applyFont="1" applyBorder="1" applyAlignment="1">
      <alignment horizontal="center" vertical="top"/>
    </xf>
    <xf numFmtId="0" fontId="8" fillId="0" borderId="0" xfId="0" applyFont="1" applyAlignment="1">
      <alignment horizontal="center"/>
    </xf>
    <xf numFmtId="0" fontId="0" fillId="3" borderId="1" xfId="0" applyFill="1" applyBorder="1" applyAlignment="1">
      <alignment horizontal="left"/>
    </xf>
    <xf numFmtId="0" fontId="14" fillId="0" borderId="0" xfId="0" applyFont="1" applyAlignment="1">
      <alignment horizontal="center" wrapText="1"/>
    </xf>
    <xf numFmtId="0" fontId="0" fillId="0" borderId="0" xfId="0" applyAlignment="1">
      <alignment horizontal="center"/>
    </xf>
    <xf numFmtId="0" fontId="12" fillId="3" borderId="0" xfId="0" applyFont="1" applyFill="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6B445-2F61-40F4-A4D6-44BE38C5B0A5}">
  <sheetPr>
    <pageSetUpPr fitToPage="1"/>
  </sheetPr>
  <dimension ref="B1:P43"/>
  <sheetViews>
    <sheetView showGridLines="0" tabSelected="1" zoomScale="85" zoomScaleNormal="85" workbookViewId="0">
      <selection activeCell="C8" sqref="C8"/>
    </sheetView>
  </sheetViews>
  <sheetFormatPr defaultRowHeight="15" x14ac:dyDescent="0.25"/>
  <cols>
    <col min="1" max="1" width="1.5703125" customWidth="1"/>
    <col min="2" max="2" width="30" customWidth="1"/>
    <col min="3" max="3" width="15.7109375" customWidth="1"/>
    <col min="4" max="4" width="13" customWidth="1"/>
    <col min="5" max="5" width="11.42578125" customWidth="1"/>
    <col min="6" max="6" width="7.85546875" customWidth="1"/>
    <col min="7" max="14" width="9.7109375" customWidth="1"/>
  </cols>
  <sheetData>
    <row r="1" spans="2:16" ht="27" customHeight="1" x14ac:dyDescent="0.3">
      <c r="B1" s="56" t="s">
        <v>56</v>
      </c>
      <c r="C1" s="56"/>
      <c r="D1" s="56"/>
      <c r="E1" s="56"/>
      <c r="F1" s="56"/>
      <c r="G1" s="56"/>
      <c r="H1" s="56"/>
      <c r="I1" s="56"/>
      <c r="J1" s="56"/>
      <c r="K1" s="56"/>
      <c r="L1" s="56"/>
      <c r="M1" s="56"/>
      <c r="N1" s="56"/>
    </row>
    <row r="2" spans="2:16" x14ac:dyDescent="0.25">
      <c r="E2" s="37" t="s">
        <v>55</v>
      </c>
      <c r="F2" s="37"/>
      <c r="G2" s="37"/>
    </row>
    <row r="3" spans="2:16" x14ac:dyDescent="0.25">
      <c r="E3" s="37"/>
      <c r="F3" s="37"/>
      <c r="G3" s="37"/>
    </row>
    <row r="4" spans="2:16" ht="22.5" customHeight="1" x14ac:dyDescent="0.25">
      <c r="B4" s="1" t="s">
        <v>4</v>
      </c>
      <c r="C4" s="57"/>
      <c r="D4" s="57"/>
      <c r="E4" s="57"/>
      <c r="F4" s="57"/>
      <c r="H4" s="58" t="s">
        <v>44</v>
      </c>
      <c r="I4" s="58"/>
    </row>
    <row r="5" spans="2:16" ht="22.5" customHeight="1" x14ac:dyDescent="0.25">
      <c r="B5" s="1" t="s">
        <v>0</v>
      </c>
      <c r="C5" s="53"/>
      <c r="D5" s="53"/>
      <c r="E5" s="53"/>
      <c r="F5" s="53"/>
      <c r="H5" s="23" t="s">
        <v>32</v>
      </c>
      <c r="I5" s="23" t="s">
        <v>31</v>
      </c>
    </row>
    <row r="6" spans="2:16" ht="29.25" customHeight="1" x14ac:dyDescent="0.25">
      <c r="B6" s="1" t="s">
        <v>1</v>
      </c>
      <c r="C6" s="53"/>
      <c r="D6" s="53"/>
      <c r="E6" s="53"/>
      <c r="F6" s="38"/>
      <c r="G6" s="13" t="s">
        <v>19</v>
      </c>
      <c r="H6" s="41" t="s">
        <v>33</v>
      </c>
      <c r="I6" s="41" t="s">
        <v>34</v>
      </c>
    </row>
    <row r="7" spans="2:16" ht="31.5" customHeight="1" x14ac:dyDescent="0.25">
      <c r="B7" s="1" t="s">
        <v>10</v>
      </c>
      <c r="C7" s="57"/>
      <c r="D7" s="57"/>
      <c r="E7" s="57"/>
      <c r="F7" s="57"/>
      <c r="G7" t="s">
        <v>20</v>
      </c>
      <c r="H7" s="41" t="s">
        <v>33</v>
      </c>
      <c r="I7" s="41" t="s">
        <v>34</v>
      </c>
    </row>
    <row r="8" spans="2:16" ht="24.75" customHeight="1" x14ac:dyDescent="0.25">
      <c r="B8" s="1" t="s">
        <v>2</v>
      </c>
      <c r="C8" s="39"/>
      <c r="D8" t="s">
        <v>3</v>
      </c>
      <c r="E8" s="40"/>
    </row>
    <row r="9" spans="2:16" ht="27" customHeight="1" x14ac:dyDescent="0.25">
      <c r="B9" s="1" t="s">
        <v>5</v>
      </c>
      <c r="C9" s="57"/>
      <c r="D9" s="57"/>
      <c r="E9" s="57"/>
      <c r="F9" s="57"/>
      <c r="H9" s="59" t="s">
        <v>49</v>
      </c>
      <c r="I9" s="59"/>
      <c r="J9" s="60" t="s">
        <v>52</v>
      </c>
      <c r="K9" s="60"/>
      <c r="L9" s="60"/>
      <c r="M9" s="60"/>
      <c r="N9" s="60"/>
    </row>
    <row r="11" spans="2:16" x14ac:dyDescent="0.25">
      <c r="B11" t="s">
        <v>61</v>
      </c>
    </row>
    <row r="12" spans="2:16" x14ac:dyDescent="0.25">
      <c r="L12" s="6"/>
      <c r="M12" s="5"/>
      <c r="N12" s="5"/>
      <c r="O12" s="5"/>
      <c r="P12" s="5"/>
    </row>
    <row r="13" spans="2:16" ht="31.5" customHeight="1" x14ac:dyDescent="0.25">
      <c r="B13" s="51" t="s">
        <v>64</v>
      </c>
      <c r="C13" s="51"/>
      <c r="D13" s="51"/>
      <c r="E13" s="51"/>
      <c r="F13" s="51"/>
      <c r="G13" s="51"/>
      <c r="H13" s="51"/>
      <c r="I13" s="51"/>
      <c r="J13" s="51"/>
      <c r="K13" s="51"/>
      <c r="L13" s="51"/>
      <c r="M13" s="51"/>
      <c r="N13" s="51"/>
      <c r="O13" s="5"/>
      <c r="P13" s="5"/>
    </row>
    <row r="14" spans="2:16" ht="16.5" customHeight="1" x14ac:dyDescent="0.25">
      <c r="G14" s="27"/>
      <c r="H14" s="27"/>
      <c r="I14" s="28" t="e">
        <f>IF((Helper!$S$6&gt;=1.5),"Y","N")</f>
        <v>#VALUE!</v>
      </c>
      <c r="J14" s="28"/>
      <c r="K14" s="28" t="e">
        <f>IF((Helper!$S$6&gt;=2.5),"Y","N")</f>
        <v>#VALUE!</v>
      </c>
      <c r="L14" s="28"/>
      <c r="M14" s="28" t="e">
        <f>IF((Helper!$S$6&gt;=3.5),"Y","N")</f>
        <v>#VALUE!</v>
      </c>
      <c r="N14" s="27"/>
      <c r="O14" s="5"/>
      <c r="P14" s="5"/>
    </row>
    <row r="15" spans="2:16" ht="16.5" customHeight="1" thickBot="1" x14ac:dyDescent="0.3">
      <c r="G15" s="27"/>
      <c r="H15" s="27"/>
      <c r="I15" s="27"/>
      <c r="J15" s="27"/>
      <c r="K15" s="27"/>
      <c r="L15" s="27"/>
      <c r="M15" s="27"/>
      <c r="N15" s="27"/>
      <c r="O15" s="5"/>
      <c r="P15" s="5"/>
    </row>
    <row r="16" spans="2:16" x14ac:dyDescent="0.25">
      <c r="E16" s="9" t="s">
        <v>28</v>
      </c>
      <c r="G16" s="49" t="s">
        <v>25</v>
      </c>
      <c r="H16" s="50"/>
      <c r="I16" s="49" t="s">
        <v>26</v>
      </c>
      <c r="J16" s="50"/>
      <c r="K16" s="49" t="s">
        <v>27</v>
      </c>
      <c r="L16" s="50"/>
      <c r="M16" s="49" t="s">
        <v>60</v>
      </c>
      <c r="N16" s="50"/>
      <c r="O16" s="5"/>
      <c r="P16" s="5"/>
    </row>
    <row r="17" spans="2:16" ht="30" customHeight="1" x14ac:dyDescent="0.25">
      <c r="B17" s="3" t="s">
        <v>6</v>
      </c>
      <c r="C17" s="3" t="s">
        <v>7</v>
      </c>
      <c r="D17" s="3" t="s">
        <v>8</v>
      </c>
      <c r="E17" s="3" t="s">
        <v>22</v>
      </c>
      <c r="F17" s="3" t="s">
        <v>21</v>
      </c>
      <c r="G17" s="15" t="s">
        <v>23</v>
      </c>
      <c r="H17" s="16" t="s">
        <v>24</v>
      </c>
      <c r="I17" s="15" t="s">
        <v>23</v>
      </c>
      <c r="J17" s="16" t="s">
        <v>24</v>
      </c>
      <c r="K17" s="15" t="s">
        <v>23</v>
      </c>
      <c r="L17" s="16" t="s">
        <v>24</v>
      </c>
      <c r="M17" s="15" t="s">
        <v>23</v>
      </c>
      <c r="N17" s="16" t="s">
        <v>24</v>
      </c>
      <c r="O17" s="5"/>
      <c r="P17" s="5"/>
    </row>
    <row r="18" spans="2:16" x14ac:dyDescent="0.25">
      <c r="B18" s="29" t="s">
        <v>54</v>
      </c>
      <c r="C18" s="29">
        <v>123456789</v>
      </c>
      <c r="D18" s="30" t="s">
        <v>53</v>
      </c>
      <c r="E18" s="31">
        <v>1000</v>
      </c>
      <c r="F18" s="32">
        <v>0.5</v>
      </c>
      <c r="G18" s="33">
        <f>ROUND(E18*F18*Helper!$V$1*(Helper!$V$6/12),2)</f>
        <v>0</v>
      </c>
      <c r="H18" s="34">
        <f>ROUND(G18*Helper!$V$4,2)</f>
        <v>0</v>
      </c>
      <c r="I18" s="35">
        <f>ROUND(E18*F18*Helper!$W$1*(Helper!$W$6/12),2)</f>
        <v>0</v>
      </c>
      <c r="J18" s="36">
        <f>ROUND(I18*Helper!$W$4,2)</f>
        <v>0</v>
      </c>
      <c r="K18" s="35">
        <f>ROUND(E18*F18*Helper!$X$1*(Helper!$X$6/12),2)</f>
        <v>0</v>
      </c>
      <c r="L18" s="36">
        <f>ROUND(K18*Helper!$X$4,2)</f>
        <v>0</v>
      </c>
      <c r="M18" s="35">
        <f>ROUND(E18*F18*Helper!$Y$1*(Helper!$Y$6/12),2)</f>
        <v>0</v>
      </c>
      <c r="N18" s="36">
        <f>ROUND(M18*Helper!$Y$4,2)</f>
        <v>0</v>
      </c>
      <c r="O18" s="7"/>
      <c r="P18" s="7"/>
    </row>
    <row r="19" spans="2:16" x14ac:dyDescent="0.25">
      <c r="B19" s="42"/>
      <c r="C19" s="42"/>
      <c r="D19" s="45"/>
      <c r="E19" s="43"/>
      <c r="F19" s="44"/>
      <c r="G19" s="17">
        <f>ROUND(E19*F19*Helper!$V$1*(Helper!$V$6/12),2)</f>
        <v>0</v>
      </c>
      <c r="H19" s="18">
        <f>ROUND(G19*Helper!$V$4,2)</f>
        <v>0</v>
      </c>
      <c r="I19" s="19">
        <f>ROUND(E19*F19*Helper!$W$1*(Helper!$W$6/12),2)</f>
        <v>0</v>
      </c>
      <c r="J19" s="20">
        <f>ROUND(I19*Helper!$W$4,2)</f>
        <v>0</v>
      </c>
      <c r="K19" s="19">
        <f>ROUND(E19*F19*Helper!$X$1*(Helper!$X$6/12),2)</f>
        <v>0</v>
      </c>
      <c r="L19" s="20">
        <f>ROUND(K19*Helper!$X$4,2)</f>
        <v>0</v>
      </c>
      <c r="M19" s="19">
        <f>ROUND(E19*F19*Helper!$Y$1*(Helper!$Y$6/12),2)</f>
        <v>0</v>
      </c>
      <c r="N19" s="20">
        <f>ROUND(M19*Helper!$Y$4,2)</f>
        <v>0</v>
      </c>
      <c r="O19" s="7"/>
      <c r="P19" s="7"/>
    </row>
    <row r="20" spans="2:16" x14ac:dyDescent="0.25">
      <c r="B20" s="42"/>
      <c r="C20" s="42"/>
      <c r="D20" s="45"/>
      <c r="E20" s="43"/>
      <c r="F20" s="44"/>
      <c r="G20" s="17">
        <f>ROUND(E20*F20*Helper!$V$1*(Helper!$V$6/12),2)</f>
        <v>0</v>
      </c>
      <c r="H20" s="18">
        <f>ROUND(G20*Helper!$V$4,2)</f>
        <v>0</v>
      </c>
      <c r="I20" s="19">
        <f>ROUND(E20*F20*Helper!$W$1*(Helper!$W$6/12),2)</f>
        <v>0</v>
      </c>
      <c r="J20" s="20">
        <f>ROUND(I20*Helper!$W$4,2)</f>
        <v>0</v>
      </c>
      <c r="K20" s="19">
        <f>ROUND(E20*F20*Helper!$X$1*(Helper!$X$6/12),2)</f>
        <v>0</v>
      </c>
      <c r="L20" s="20">
        <f>ROUND(K20*Helper!$X$4,2)</f>
        <v>0</v>
      </c>
      <c r="M20" s="19">
        <f>ROUND(E20*F20*Helper!$Y$1*(Helper!$Y$6/12),2)</f>
        <v>0</v>
      </c>
      <c r="N20" s="20">
        <f>ROUND(M20*Helper!$Y$4,2)</f>
        <v>0</v>
      </c>
      <c r="O20" s="7"/>
      <c r="P20" s="7"/>
    </row>
    <row r="21" spans="2:16" x14ac:dyDescent="0.25">
      <c r="B21" s="42"/>
      <c r="C21" s="42"/>
      <c r="D21" s="45"/>
      <c r="E21" s="43"/>
      <c r="F21" s="44"/>
      <c r="G21" s="17">
        <f>ROUND(E21*F21*Helper!$V$1*(Helper!$V$6/12),2)</f>
        <v>0</v>
      </c>
      <c r="H21" s="18">
        <f>ROUND(G21*Helper!$V$4,2)</f>
        <v>0</v>
      </c>
      <c r="I21" s="19">
        <f>ROUND(E21*F21*Helper!$W$1*(Helper!$W$6/12),2)</f>
        <v>0</v>
      </c>
      <c r="J21" s="20">
        <f>ROUND(I21*Helper!$W$4,2)</f>
        <v>0</v>
      </c>
      <c r="K21" s="19">
        <f>ROUND(E21*F21*Helper!$X$1*(Helper!$X$6/12),2)</f>
        <v>0</v>
      </c>
      <c r="L21" s="20">
        <f>ROUND(K21*Helper!$X$4,2)</f>
        <v>0</v>
      </c>
      <c r="M21" s="19">
        <f>ROUND(E21*F21*Helper!$Y$1*(Helper!$Y$6/12),2)</f>
        <v>0</v>
      </c>
      <c r="N21" s="20">
        <f>ROUND(M21*Helper!$Y$4,2)</f>
        <v>0</v>
      </c>
      <c r="O21" s="5"/>
      <c r="P21" s="5"/>
    </row>
    <row r="22" spans="2:16" x14ac:dyDescent="0.25">
      <c r="B22" s="42"/>
      <c r="C22" s="42"/>
      <c r="D22" s="45"/>
      <c r="E22" s="43"/>
      <c r="F22" s="44"/>
      <c r="G22" s="17">
        <f>ROUND(E22*F22*Helper!$V$1*(Helper!$V$6/12),2)</f>
        <v>0</v>
      </c>
      <c r="H22" s="18">
        <f>ROUND(G22*Helper!$V$4,2)</f>
        <v>0</v>
      </c>
      <c r="I22" s="19">
        <f>ROUND(E22*F22*Helper!$W$1*(Helper!$W$6/12),2)</f>
        <v>0</v>
      </c>
      <c r="J22" s="20">
        <f>ROUND(I22*Helper!$W$4,2)</f>
        <v>0</v>
      </c>
      <c r="K22" s="19">
        <f>ROUND(E22*F22*Helper!$X$1*(Helper!$X$6/12),2)</f>
        <v>0</v>
      </c>
      <c r="L22" s="20">
        <f>ROUND(K22*Helper!$X$4,2)</f>
        <v>0</v>
      </c>
      <c r="M22" s="19">
        <f>ROUND(E22*F22*Helper!$Y$1*(Helper!$Y$6/12),2)</f>
        <v>0</v>
      </c>
      <c r="N22" s="20">
        <f>ROUND(M22*Helper!$Y$4,2)</f>
        <v>0</v>
      </c>
      <c r="O22" s="5"/>
      <c r="P22" s="5"/>
    </row>
    <row r="23" spans="2:16" x14ac:dyDescent="0.25">
      <c r="B23" s="42"/>
      <c r="C23" s="42"/>
      <c r="D23" s="45"/>
      <c r="E23" s="43"/>
      <c r="F23" s="44"/>
      <c r="G23" s="17">
        <f>ROUND(E23*F23*Helper!$V$1*(Helper!$V$6/12),2)</f>
        <v>0</v>
      </c>
      <c r="H23" s="18">
        <f>ROUND(G23*Helper!$V$4,2)</f>
        <v>0</v>
      </c>
      <c r="I23" s="19">
        <f>ROUND(E23*F23*Helper!$W$1*(Helper!$W$6/12),2)</f>
        <v>0</v>
      </c>
      <c r="J23" s="20">
        <f>ROUND(I23*Helper!$W$4,2)</f>
        <v>0</v>
      </c>
      <c r="K23" s="19">
        <f>ROUND(E23*F23*Helper!$X$1*(Helper!$X$6/12),2)</f>
        <v>0</v>
      </c>
      <c r="L23" s="20">
        <f>ROUND(K23*Helper!$X$4,2)</f>
        <v>0</v>
      </c>
      <c r="M23" s="19">
        <f>ROUND(E23*F23*Helper!$Y$1*(Helper!$Y$6/12),2)</f>
        <v>0</v>
      </c>
      <c r="N23" s="20">
        <f>ROUND(M23*Helper!$Y$4,2)</f>
        <v>0</v>
      </c>
      <c r="O23" s="5"/>
      <c r="P23" s="5"/>
    </row>
    <row r="24" spans="2:16" x14ac:dyDescent="0.25">
      <c r="B24" s="42"/>
      <c r="C24" s="42"/>
      <c r="D24" s="45"/>
      <c r="E24" s="43"/>
      <c r="F24" s="44"/>
      <c r="G24" s="17">
        <f>ROUND(E24*F24*Helper!$V$1*(Helper!$V$6/12),2)</f>
        <v>0</v>
      </c>
      <c r="H24" s="18">
        <f>ROUND(G24*Helper!$V$4,2)</f>
        <v>0</v>
      </c>
      <c r="I24" s="19">
        <f>ROUND(E24*F24*Helper!$W$1*(Helper!$W$6/12),2)</f>
        <v>0</v>
      </c>
      <c r="J24" s="20">
        <f>ROUND(I24*Helper!$W$4,2)</f>
        <v>0</v>
      </c>
      <c r="K24" s="19">
        <f>ROUND(E24*F24*Helper!$X$1*(Helper!$X$6/12),2)</f>
        <v>0</v>
      </c>
      <c r="L24" s="20">
        <f>ROUND(K24*Helper!$X$4,2)</f>
        <v>0</v>
      </c>
      <c r="M24" s="19">
        <f>ROUND(E24*F24*Helper!$Y$1*(Helper!$Y$6/12),2)</f>
        <v>0</v>
      </c>
      <c r="N24" s="20">
        <f>ROUND(M24*Helper!$Y$4,2)</f>
        <v>0</v>
      </c>
      <c r="O24" s="5"/>
      <c r="P24" s="5"/>
    </row>
    <row r="25" spans="2:16" x14ac:dyDescent="0.25">
      <c r="B25" s="42"/>
      <c r="C25" s="42"/>
      <c r="D25" s="45"/>
      <c r="E25" s="43"/>
      <c r="F25" s="44"/>
      <c r="G25" s="17">
        <f>ROUND(E25*F25*Helper!$V$1*(Helper!$V$6/12),2)</f>
        <v>0</v>
      </c>
      <c r="H25" s="18">
        <f>ROUND(G25*Helper!$V$4,2)</f>
        <v>0</v>
      </c>
      <c r="I25" s="19">
        <f>ROUND(E25*F25*Helper!$W$1*(Helper!$W$6/12),2)</f>
        <v>0</v>
      </c>
      <c r="J25" s="20">
        <f>ROUND(I25*Helper!$W$4,2)</f>
        <v>0</v>
      </c>
      <c r="K25" s="19">
        <f>ROUND(E25*F25*Helper!$X$1*(Helper!$X$6/12),2)</f>
        <v>0</v>
      </c>
      <c r="L25" s="20">
        <f>ROUND(K25*Helper!$X$4,2)</f>
        <v>0</v>
      </c>
      <c r="M25" s="19">
        <f>ROUND(E25*F25*Helper!$Y$1*(Helper!$Y$6/12),2)</f>
        <v>0</v>
      </c>
      <c r="N25" s="20">
        <f>ROUND(M25*Helper!$Y$4,2)</f>
        <v>0</v>
      </c>
      <c r="O25" s="5"/>
      <c r="P25" s="5"/>
    </row>
    <row r="26" spans="2:16" x14ac:dyDescent="0.25">
      <c r="B26" s="42"/>
      <c r="C26" s="42"/>
      <c r="D26" s="45"/>
      <c r="E26" s="43"/>
      <c r="F26" s="44"/>
      <c r="G26" s="17">
        <f>ROUND(E26*F26*Helper!$V$1*(Helper!$V$6/12),2)</f>
        <v>0</v>
      </c>
      <c r="H26" s="18">
        <f>ROUND(G26*Helper!$V$4,2)</f>
        <v>0</v>
      </c>
      <c r="I26" s="19">
        <f>ROUND(E26*F26*Helper!$W$1*(Helper!$W$6/12),2)</f>
        <v>0</v>
      </c>
      <c r="J26" s="20">
        <f>ROUND(I26*Helper!$W$4,2)</f>
        <v>0</v>
      </c>
      <c r="K26" s="19">
        <f>ROUND(E26*F26*Helper!$X$1*(Helper!$X$6/12),2)</f>
        <v>0</v>
      </c>
      <c r="L26" s="20">
        <f>ROUND(K26*Helper!$X$4,2)</f>
        <v>0</v>
      </c>
      <c r="M26" s="19">
        <f>ROUND(E26*F26*Helper!$Y$1*(Helper!$Y$6/12),2)</f>
        <v>0</v>
      </c>
      <c r="N26" s="20">
        <f>ROUND(M26*Helper!$Y$4,2)</f>
        <v>0</v>
      </c>
      <c r="O26" s="5"/>
      <c r="P26" s="5"/>
    </row>
    <row r="27" spans="2:16" x14ac:dyDescent="0.25">
      <c r="E27" s="11" t="s">
        <v>9</v>
      </c>
      <c r="G27" s="10">
        <f>SUM(G19:G26)</f>
        <v>0</v>
      </c>
      <c r="H27" s="10">
        <f t="shared" ref="H27:N27" si="0">SUM(H19:H26)</f>
        <v>0</v>
      </c>
      <c r="I27" s="10">
        <f t="shared" si="0"/>
        <v>0</v>
      </c>
      <c r="J27" s="10">
        <f t="shared" si="0"/>
        <v>0</v>
      </c>
      <c r="K27" s="10">
        <f t="shared" si="0"/>
        <v>0</v>
      </c>
      <c r="L27" s="10">
        <f t="shared" si="0"/>
        <v>0</v>
      </c>
      <c r="M27" s="10">
        <f t="shared" si="0"/>
        <v>0</v>
      </c>
      <c r="N27" s="10">
        <f t="shared" si="0"/>
        <v>0</v>
      </c>
      <c r="O27" s="5"/>
      <c r="P27" s="5"/>
    </row>
    <row r="28" spans="2:16" ht="6" customHeight="1" x14ac:dyDescent="0.25">
      <c r="E28" s="11"/>
      <c r="H28" s="8"/>
      <c r="I28" s="8"/>
    </row>
    <row r="29" spans="2:16" x14ac:dyDescent="0.25">
      <c r="E29" s="11" t="s">
        <v>29</v>
      </c>
      <c r="G29" s="12">
        <f>SUM(G27:N27)</f>
        <v>0</v>
      </c>
      <c r="H29" s="8"/>
      <c r="I29" s="8"/>
    </row>
    <row r="30" spans="2:16" ht="6" customHeight="1" x14ac:dyDescent="0.25"/>
    <row r="31" spans="2:16" s="2" customFormat="1" ht="45.75" customHeight="1" x14ac:dyDescent="0.25">
      <c r="B31" s="51" t="s">
        <v>63</v>
      </c>
      <c r="C31" s="51"/>
      <c r="D31" s="51"/>
      <c r="E31" s="51"/>
      <c r="F31" s="51"/>
      <c r="G31" s="51"/>
      <c r="H31" s="51"/>
      <c r="I31" s="51"/>
      <c r="J31" s="51"/>
      <c r="K31" s="51"/>
      <c r="L31" s="51"/>
      <c r="M31" s="51"/>
      <c r="N31" s="51"/>
    </row>
    <row r="32" spans="2:16" x14ac:dyDescent="0.25">
      <c r="B32" s="2"/>
      <c r="C32" s="2"/>
      <c r="D32" s="2"/>
      <c r="E32" s="2"/>
      <c r="F32" s="2"/>
      <c r="G32" s="2"/>
      <c r="H32" s="2"/>
      <c r="I32" s="2"/>
    </row>
    <row r="33" spans="2:12" ht="15" customHeight="1" x14ac:dyDescent="0.25">
      <c r="B33" s="51" t="s">
        <v>13</v>
      </c>
      <c r="C33" s="51"/>
      <c r="D33" s="51"/>
      <c r="E33" s="51"/>
      <c r="F33" s="51"/>
      <c r="G33" s="51"/>
      <c r="H33" s="51"/>
      <c r="I33" s="51"/>
    </row>
    <row r="35" spans="2:12" ht="26.25" customHeight="1" x14ac:dyDescent="0.25">
      <c r="B35" s="39"/>
      <c r="D35" t="s">
        <v>12</v>
      </c>
      <c r="F35" s="52"/>
      <c r="G35" s="53"/>
      <c r="H35" s="53"/>
      <c r="I35" s="54"/>
      <c r="L35" s="5"/>
    </row>
    <row r="36" spans="2:12" ht="19.149999999999999" customHeight="1" x14ac:dyDescent="0.25">
      <c r="B36" s="4" t="s">
        <v>11</v>
      </c>
      <c r="F36" s="55" t="s">
        <v>15</v>
      </c>
      <c r="G36" s="55"/>
      <c r="H36" s="55"/>
      <c r="I36" s="55"/>
    </row>
    <row r="37" spans="2:12" ht="14.65" customHeight="1" x14ac:dyDescent="0.25">
      <c r="B37" s="4"/>
    </row>
    <row r="38" spans="2:12" ht="26.25" customHeight="1" x14ac:dyDescent="0.25">
      <c r="B38" s="51" t="s">
        <v>14</v>
      </c>
      <c r="C38" s="51"/>
      <c r="D38" s="51"/>
      <c r="E38" s="51"/>
      <c r="F38" s="51"/>
      <c r="G38" s="51"/>
      <c r="H38" s="51"/>
      <c r="I38" s="51"/>
    </row>
    <row r="39" spans="2:12" ht="26.25" customHeight="1" x14ac:dyDescent="0.25">
      <c r="B39" s="4"/>
      <c r="F39" s="46"/>
      <c r="G39" s="47"/>
      <c r="H39" s="47"/>
      <c r="I39" s="48"/>
    </row>
    <row r="40" spans="2:12" x14ac:dyDescent="0.25">
      <c r="F40" s="14" t="s">
        <v>16</v>
      </c>
      <c r="G40" s="14"/>
      <c r="H40" s="14"/>
      <c r="I40" s="14"/>
    </row>
    <row r="42" spans="2:12" x14ac:dyDescent="0.25">
      <c r="B42" s="21" t="s">
        <v>62</v>
      </c>
      <c r="C42" s="8"/>
      <c r="D42" s="8" t="s">
        <v>17</v>
      </c>
      <c r="E42" s="8"/>
    </row>
    <row r="43" spans="2:12" x14ac:dyDescent="0.25">
      <c r="B43" t="s">
        <v>18</v>
      </c>
    </row>
  </sheetData>
  <mergeCells count="20">
    <mergeCell ref="B1:N1"/>
    <mergeCell ref="B31:N31"/>
    <mergeCell ref="C4:F4"/>
    <mergeCell ref="C5:F5"/>
    <mergeCell ref="C6:E6"/>
    <mergeCell ref="H4:I4"/>
    <mergeCell ref="H9:I9"/>
    <mergeCell ref="J9:N9"/>
    <mergeCell ref="C7:F7"/>
    <mergeCell ref="C9:F9"/>
    <mergeCell ref="B13:N13"/>
    <mergeCell ref="F39:I39"/>
    <mergeCell ref="G16:H16"/>
    <mergeCell ref="I16:J16"/>
    <mergeCell ref="K16:L16"/>
    <mergeCell ref="M16:N16"/>
    <mergeCell ref="B33:I33"/>
    <mergeCell ref="F35:I35"/>
    <mergeCell ref="F36:I36"/>
    <mergeCell ref="B38:I38"/>
  </mergeCells>
  <pageMargins left="0.25" right="0.25" top="0.5" bottom="0.4" header="0.3" footer="0.3"/>
  <pageSetup scale="76" orientation="landscape" r:id="rId1"/>
  <ignoredErrors>
    <ignoredError sqref="I14:M14" evalError="1"/>
    <ignoredError sqref="D18:D19 D21:D26"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86E49B95-FB59-4AB8-9074-F1F46C5CC441}">
          <x14:formula1>
            <xm:f>Helper!$P$1:$P$13</xm:f>
          </x14:formula1>
          <xm:sqref>H6:H7</xm:sqref>
        </x14:dataValidation>
        <x14:dataValidation type="list" allowBlank="1" showInputMessage="1" showErrorMessage="1" xr:uid="{D8C679F7-043C-4F0F-8131-4140E0C0B913}">
          <x14:formula1>
            <xm:f>Helper!$Q$1:$Q$7</xm:f>
          </x14:formula1>
          <xm:sqref>I6:I7</xm:sqref>
        </x14:dataValidation>
        <x14:dataValidation type="list" showInputMessage="1" showErrorMessage="1" xr:uid="{1DEFD6D7-4F9F-415E-9CA3-FD0AF086A6C4}">
          <x14:formula1>
            <xm:f>Helper!$R$1:$R$3</xm:f>
          </x14:formula1>
          <xm:sqref>J9:N9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0D63-77DD-43F2-B75C-1440EC7DEFEC}">
  <dimension ref="P1:AE49"/>
  <sheetViews>
    <sheetView topLeftCell="P23" workbookViewId="0">
      <selection activeCell="Z10" sqref="Z10"/>
    </sheetView>
  </sheetViews>
  <sheetFormatPr defaultRowHeight="15" x14ac:dyDescent="0.25"/>
  <cols>
    <col min="21" max="21" width="23" bestFit="1" customWidth="1"/>
    <col min="22" max="25" width="12.85546875" bestFit="1" customWidth="1"/>
    <col min="26" max="26" width="13.42578125" bestFit="1" customWidth="1"/>
  </cols>
  <sheetData>
    <row r="1" spans="16:31" x14ac:dyDescent="0.25">
      <c r="P1" s="24">
        <v>1</v>
      </c>
      <c r="Q1" s="24" t="s">
        <v>57</v>
      </c>
      <c r="R1" s="24" t="s">
        <v>51</v>
      </c>
      <c r="S1" s="24"/>
      <c r="U1" t="s">
        <v>45</v>
      </c>
      <c r="V1">
        <v>1</v>
      </c>
      <c r="W1">
        <v>1.046</v>
      </c>
      <c r="X1">
        <v>1.046</v>
      </c>
      <c r="Y1">
        <v>1.046</v>
      </c>
      <c r="AA1" t="s">
        <v>38</v>
      </c>
      <c r="AB1" t="s">
        <v>39</v>
      </c>
      <c r="AC1" t="s">
        <v>40</v>
      </c>
      <c r="AD1" t="s">
        <v>41</v>
      </c>
      <c r="AE1" t="s">
        <v>42</v>
      </c>
    </row>
    <row r="2" spans="16:31" ht="23.25" x14ac:dyDescent="0.25">
      <c r="P2" s="24">
        <v>2</v>
      </c>
      <c r="Q2" s="24">
        <v>2023</v>
      </c>
      <c r="R2" s="24" t="s">
        <v>50</v>
      </c>
      <c r="S2" s="25" t="s">
        <v>30</v>
      </c>
      <c r="U2" t="s">
        <v>47</v>
      </c>
      <c r="V2">
        <v>0.436</v>
      </c>
      <c r="W2">
        <v>0.43</v>
      </c>
      <c r="X2">
        <v>0.43</v>
      </c>
      <c r="Y2">
        <v>0.43</v>
      </c>
      <c r="AA2">
        <v>2</v>
      </c>
      <c r="AB2">
        <v>2023</v>
      </c>
      <c r="AC2">
        <f>IF(OR('Non-Rep Equity'!$I$6=$Q$1,'Non-Rep Equity'!$I$6&lt;$AB2),1,IF('Non-Rep Equity'!$I$6&gt;$AB2,0,IF($AA2&gt;='Non-Rep Equity'!$H$6,1,0)))</f>
        <v>0</v>
      </c>
      <c r="AD2">
        <f>IF(OR('Non-Rep Equity'!$I$7=$Q$6,'Non-Rep Equity'!$I$7&gt;$AB2),1,IF('Non-Rep Equity'!$I$7&lt;$AB2,0,IF($AA2&lt;='Non-Rep Equity'!$H$7,1,0)))</f>
        <v>1</v>
      </c>
      <c r="AE2">
        <f t="shared" ref="AE2:AE49" si="0">AC2*AD2</f>
        <v>0</v>
      </c>
    </row>
    <row r="3" spans="16:31" x14ac:dyDescent="0.25">
      <c r="P3" s="24">
        <v>3</v>
      </c>
      <c r="Q3" s="24">
        <v>2024</v>
      </c>
      <c r="R3" s="24" t="s">
        <v>52</v>
      </c>
      <c r="S3" s="24" t="e">
        <f>IF(('Non-Rep Equity'!$I$7=$Q$6),3.5,(('Non-Rep Equity'!$I$7-2023)+('Non-Rep Equity'!$H$7/12)))</f>
        <v>#VALUE!</v>
      </c>
      <c r="U3" t="s">
        <v>48</v>
      </c>
      <c r="V3">
        <f>+V2+0.025+0.003</f>
        <v>0.46400000000000002</v>
      </c>
      <c r="W3">
        <f>+W2+0.025+0.0071</f>
        <v>0.46210000000000001</v>
      </c>
      <c r="X3">
        <f t="shared" ref="X3:Y3" si="1">+X2+0.025+0.0071</f>
        <v>0.46210000000000001</v>
      </c>
      <c r="Y3">
        <f t="shared" si="1"/>
        <v>0.46210000000000001</v>
      </c>
      <c r="AA3">
        <v>3</v>
      </c>
      <c r="AB3">
        <v>2023</v>
      </c>
      <c r="AC3">
        <f>IF(OR('Non-Rep Equity'!$I$6=$Q$1,'Non-Rep Equity'!$I$6&lt;$AB3),1,IF('Non-Rep Equity'!$I$6&gt;$AB3,0,IF($AA3&gt;='Non-Rep Equity'!$H$6,1,0)))</f>
        <v>0</v>
      </c>
      <c r="AD3">
        <f>IF(OR('Non-Rep Equity'!$I$7=$Q$6,'Non-Rep Equity'!$I$7&gt;$AB3),1,IF('Non-Rep Equity'!$I$7&lt;$AB3,0,IF($AA3&lt;='Non-Rep Equity'!$H$7,1,0)))</f>
        <v>1</v>
      </c>
      <c r="AE3">
        <f t="shared" si="0"/>
        <v>0</v>
      </c>
    </row>
    <row r="4" spans="16:31" x14ac:dyDescent="0.25">
      <c r="P4" s="24">
        <v>4</v>
      </c>
      <c r="Q4" s="24">
        <v>2025</v>
      </c>
      <c r="R4" s="24"/>
      <c r="S4" s="24"/>
      <c r="T4" s="24"/>
      <c r="U4" t="s">
        <v>46</v>
      </c>
      <c r="V4">
        <f>IF('Non-Rep Equity'!$J$9=$R$1,V2,IF('Non-Rep Equity'!$J$9=$R$2,V3,0))</f>
        <v>0</v>
      </c>
      <c r="W4">
        <f>IF('Non-Rep Equity'!$J$9=$R$1,W2,IF('Non-Rep Equity'!$J$9=$R$2,W3,0))</f>
        <v>0</v>
      </c>
      <c r="X4">
        <f>IF('Non-Rep Equity'!$J$9=$R$1,X2,IF('Non-Rep Equity'!$J$9=$R$2,X3,0))</f>
        <v>0</v>
      </c>
      <c r="Y4">
        <f>IF('Non-Rep Equity'!$J$9=$R$1,Y2,IF('Non-Rep Equity'!$J$9=$R$2,Y3,0))</f>
        <v>0</v>
      </c>
      <c r="AA4">
        <v>4</v>
      </c>
      <c r="AB4">
        <v>2023</v>
      </c>
      <c r="AC4">
        <f>IF(OR('Non-Rep Equity'!$I$6=$Q$1,'Non-Rep Equity'!$I$6&lt;$AB4),1,IF('Non-Rep Equity'!$I$6&gt;$AB4,0,IF($AA4&gt;='Non-Rep Equity'!$H$6,1,0)))</f>
        <v>0</v>
      </c>
      <c r="AD4">
        <f>IF(OR('Non-Rep Equity'!$I$7=$Q$6,'Non-Rep Equity'!$I$7&gt;$AB4),1,IF('Non-Rep Equity'!$I$7&lt;$AB4,0,IF($AA4&lt;='Non-Rep Equity'!$H$7,1,0)))</f>
        <v>1</v>
      </c>
      <c r="AE4">
        <f t="shared" si="0"/>
        <v>0</v>
      </c>
    </row>
    <row r="5" spans="16:31" ht="23.25" x14ac:dyDescent="0.25">
      <c r="P5" s="24">
        <v>5</v>
      </c>
      <c r="Q5" s="24">
        <v>2026</v>
      </c>
      <c r="R5" s="24"/>
      <c r="S5" s="22" t="s">
        <v>30</v>
      </c>
      <c r="T5" s="24"/>
      <c r="V5" t="s">
        <v>35</v>
      </c>
      <c r="W5" t="s">
        <v>36</v>
      </c>
      <c r="X5" t="s">
        <v>37</v>
      </c>
      <c r="Y5" t="s">
        <v>59</v>
      </c>
      <c r="Z5" t="s">
        <v>43</v>
      </c>
      <c r="AA5">
        <v>5</v>
      </c>
      <c r="AB5">
        <v>2023</v>
      </c>
      <c r="AC5">
        <f>IF(OR('Non-Rep Equity'!$I$6=$Q$1,'Non-Rep Equity'!$I$6&lt;$AB5),1,IF('Non-Rep Equity'!$I$6&gt;$AB5,0,IF($AA5&gt;='Non-Rep Equity'!$H$6,1,0)))</f>
        <v>0</v>
      </c>
      <c r="AD5">
        <f>IF(OR('Non-Rep Equity'!$I$7=$Q$6,'Non-Rep Equity'!$I$7&gt;$AB5),1,IF('Non-Rep Equity'!$I$7&lt;$AB5,0,IF($AA5&lt;='Non-Rep Equity'!$H$7,1,0)))</f>
        <v>1</v>
      </c>
      <c r="AE5">
        <f t="shared" si="0"/>
        <v>0</v>
      </c>
    </row>
    <row r="6" spans="16:31" x14ac:dyDescent="0.25">
      <c r="P6" s="24">
        <v>6</v>
      </c>
      <c r="Q6" s="24" t="s">
        <v>58</v>
      </c>
      <c r="R6" s="24"/>
      <c r="S6" t="e">
        <f>IF((S3&gt;3.5),3.5,S3)</f>
        <v>#VALUE!</v>
      </c>
      <c r="T6" s="24"/>
      <c r="V6">
        <f>SUM(AE2:AE6)</f>
        <v>0</v>
      </c>
      <c r="W6">
        <f>SUM(AE7:AE18)</f>
        <v>0</v>
      </c>
      <c r="X6">
        <f>SUM(AE19:AE30)</f>
        <v>0</v>
      </c>
      <c r="Y6">
        <f>SUM(AE31:AE42)</f>
        <v>0</v>
      </c>
      <c r="Z6">
        <f>SUM(V6:Y6)</f>
        <v>0</v>
      </c>
      <c r="AA6">
        <f t="shared" ref="AA6:AA12" si="2">1+AA5</f>
        <v>6</v>
      </c>
      <c r="AB6">
        <v>2023</v>
      </c>
      <c r="AC6">
        <f>IF(OR('Non-Rep Equity'!$I$6=$Q$1,'Non-Rep Equity'!$I$6&lt;$AB6),1,IF('Non-Rep Equity'!$I$6&gt;$AB6,0,IF($AA6&gt;='Non-Rep Equity'!$H$6,1,0)))</f>
        <v>0</v>
      </c>
      <c r="AD6">
        <f>IF(OR('Non-Rep Equity'!$I$7=$Q$6,'Non-Rep Equity'!$I$7&gt;$AB6),1,IF('Non-Rep Equity'!$I$7&lt;$AB6,0,IF($AA6&lt;='Non-Rep Equity'!$H$7,1,0)))</f>
        <v>1</v>
      </c>
      <c r="AE6">
        <f t="shared" si="0"/>
        <v>0</v>
      </c>
    </row>
    <row r="7" spans="16:31" x14ac:dyDescent="0.25">
      <c r="P7" s="24">
        <v>7</v>
      </c>
      <c r="Q7" s="24" t="s">
        <v>34</v>
      </c>
      <c r="R7" s="24"/>
      <c r="S7" s="24"/>
      <c r="T7" s="24"/>
      <c r="AA7">
        <f t="shared" si="2"/>
        <v>7</v>
      </c>
      <c r="AB7">
        <v>2023</v>
      </c>
      <c r="AC7">
        <f>IF(OR('Non-Rep Equity'!$I$6=$Q$1,'Non-Rep Equity'!$I$6&lt;$AB7),1,IF('Non-Rep Equity'!$I$6&gt;$AB7,0,IF($AA7&gt;='Non-Rep Equity'!$H$6,1,0)))</f>
        <v>0</v>
      </c>
      <c r="AD7">
        <f>IF(OR('Non-Rep Equity'!$I$7=$Q$6,'Non-Rep Equity'!$I$7&gt;$AB7),1,IF('Non-Rep Equity'!$I$7&lt;$AB7,0,IF($AA7&lt;='Non-Rep Equity'!$H$7,1,0)))</f>
        <v>1</v>
      </c>
      <c r="AE7">
        <f t="shared" si="0"/>
        <v>0</v>
      </c>
    </row>
    <row r="8" spans="16:31" x14ac:dyDescent="0.25">
      <c r="P8" s="24">
        <v>8</v>
      </c>
      <c r="Q8" s="24"/>
      <c r="R8" s="24"/>
      <c r="S8" s="24"/>
      <c r="T8" s="24"/>
      <c r="AA8">
        <f t="shared" si="2"/>
        <v>8</v>
      </c>
      <c r="AB8">
        <v>2023</v>
      </c>
      <c r="AC8">
        <f>IF(OR('Non-Rep Equity'!$I$6=$Q$1,'Non-Rep Equity'!$I$6&lt;$AB8),1,IF('Non-Rep Equity'!$I$6&gt;$AB8,0,IF($AA8&gt;='Non-Rep Equity'!$H$6,1,0)))</f>
        <v>0</v>
      </c>
      <c r="AD8">
        <f>IF(OR('Non-Rep Equity'!$I$7=$Q$6,'Non-Rep Equity'!$I$7&gt;$AB8),1,IF('Non-Rep Equity'!$I$7&lt;$AB8,0,IF($AA8&lt;='Non-Rep Equity'!$H$7,1,0)))</f>
        <v>1</v>
      </c>
      <c r="AE8">
        <f t="shared" si="0"/>
        <v>0</v>
      </c>
    </row>
    <row r="9" spans="16:31" x14ac:dyDescent="0.25">
      <c r="P9" s="24">
        <v>9</v>
      </c>
      <c r="Q9" s="24"/>
      <c r="R9" s="24"/>
      <c r="S9" s="24"/>
      <c r="T9" s="24"/>
      <c r="AA9">
        <f t="shared" si="2"/>
        <v>9</v>
      </c>
      <c r="AB9">
        <v>2023</v>
      </c>
      <c r="AC9">
        <f>IF(OR('Non-Rep Equity'!$I$6=$Q$1,'Non-Rep Equity'!$I$6&lt;$AB9),1,IF('Non-Rep Equity'!$I$6&gt;$AB9,0,IF($AA9&gt;='Non-Rep Equity'!$H$6,1,0)))</f>
        <v>0</v>
      </c>
      <c r="AD9">
        <f>IF(OR('Non-Rep Equity'!$I$7=$Q$6,'Non-Rep Equity'!$I$7&gt;$AB9),1,IF('Non-Rep Equity'!$I$7&lt;$AB9,0,IF($AA9&lt;='Non-Rep Equity'!$H$7,1,0)))</f>
        <v>1</v>
      </c>
      <c r="AE9">
        <f t="shared" si="0"/>
        <v>0</v>
      </c>
    </row>
    <row r="10" spans="16:31" x14ac:dyDescent="0.25">
      <c r="P10" s="24">
        <v>10</v>
      </c>
      <c r="Q10" s="24"/>
      <c r="R10" s="24"/>
      <c r="S10" s="24"/>
      <c r="T10" s="24"/>
      <c r="AA10">
        <f t="shared" si="2"/>
        <v>10</v>
      </c>
      <c r="AB10">
        <v>2023</v>
      </c>
      <c r="AC10">
        <f>IF(OR('Non-Rep Equity'!$I$6=$Q$1,'Non-Rep Equity'!$I$6&lt;$AB10),1,IF('Non-Rep Equity'!$I$6&gt;$AB10,0,IF($AA10&gt;='Non-Rep Equity'!$H$6,1,0)))</f>
        <v>0</v>
      </c>
      <c r="AD10">
        <f>IF(OR('Non-Rep Equity'!$I$7=$Q$6,'Non-Rep Equity'!$I$7&gt;$AB10),1,IF('Non-Rep Equity'!$I$7&lt;$AB10,0,IF($AA10&lt;='Non-Rep Equity'!$H$7,1,0)))</f>
        <v>1</v>
      </c>
      <c r="AE10">
        <f t="shared" si="0"/>
        <v>0</v>
      </c>
    </row>
    <row r="11" spans="16:31" x14ac:dyDescent="0.25">
      <c r="P11" s="24">
        <v>11</v>
      </c>
      <c r="Q11" s="24"/>
      <c r="R11" s="26"/>
      <c r="S11" s="26"/>
      <c r="T11" s="24"/>
      <c r="AA11">
        <f t="shared" si="2"/>
        <v>11</v>
      </c>
      <c r="AB11">
        <v>2023</v>
      </c>
      <c r="AC11">
        <f>IF(OR('Non-Rep Equity'!$I$6=$Q$1,'Non-Rep Equity'!$I$6&lt;$AB11),1,IF('Non-Rep Equity'!$I$6&gt;$AB11,0,IF($AA11&gt;='Non-Rep Equity'!$H$6,1,0)))</f>
        <v>0</v>
      </c>
      <c r="AD11">
        <f>IF(OR('Non-Rep Equity'!$I$7=$Q$6,'Non-Rep Equity'!$I$7&gt;$AB11),1,IF('Non-Rep Equity'!$I$7&lt;$AB11,0,IF($AA11&lt;='Non-Rep Equity'!$H$7,1,0)))</f>
        <v>1</v>
      </c>
      <c r="AE11">
        <f t="shared" si="0"/>
        <v>0</v>
      </c>
    </row>
    <row r="12" spans="16:31" x14ac:dyDescent="0.25">
      <c r="P12" s="24">
        <v>12</v>
      </c>
      <c r="Q12" s="24"/>
      <c r="R12" s="26"/>
      <c r="S12" s="26"/>
      <c r="T12" s="24"/>
      <c r="AA12">
        <f t="shared" si="2"/>
        <v>12</v>
      </c>
      <c r="AB12">
        <v>2023</v>
      </c>
      <c r="AC12">
        <f>IF(OR('Non-Rep Equity'!$I$6=$Q$1,'Non-Rep Equity'!$I$6&lt;$AB12),1,IF('Non-Rep Equity'!$I$6&gt;$AB12,0,IF($AA12&gt;='Non-Rep Equity'!$H$6,1,0)))</f>
        <v>0</v>
      </c>
      <c r="AD12">
        <f>IF(OR('Non-Rep Equity'!$I$7=$Q$6,'Non-Rep Equity'!$I$7&gt;$AB12),1,IF('Non-Rep Equity'!$I$7&lt;$AB12,0,IF($AA12&lt;='Non-Rep Equity'!$H$7,1,0)))</f>
        <v>1</v>
      </c>
      <c r="AE12">
        <f t="shared" si="0"/>
        <v>0</v>
      </c>
    </row>
    <row r="13" spans="16:31" x14ac:dyDescent="0.25">
      <c r="P13" s="24" t="s">
        <v>33</v>
      </c>
      <c r="Q13" s="24"/>
      <c r="R13" s="26"/>
      <c r="S13" s="26"/>
      <c r="T13" s="24"/>
      <c r="AA13">
        <v>1</v>
      </c>
      <c r="AB13">
        <v>2024</v>
      </c>
      <c r="AC13">
        <f>IF(OR('Non-Rep Equity'!$I$6=$Q$1,'Non-Rep Equity'!$I$6&lt;$AB13),1,IF('Non-Rep Equity'!$I$6&gt;$AB13,0,IF($AA13&gt;='Non-Rep Equity'!$H$6,1,0)))</f>
        <v>0</v>
      </c>
      <c r="AD13">
        <f>IF(OR('Non-Rep Equity'!$I$7=$Q$6,'Non-Rep Equity'!$I$7&gt;$AB13),1,IF('Non-Rep Equity'!$I$7&lt;$AB13,0,IF($AA13&lt;='Non-Rep Equity'!$H$7,1,0)))</f>
        <v>1</v>
      </c>
      <c r="AE13">
        <f t="shared" si="0"/>
        <v>0</v>
      </c>
    </row>
    <row r="14" spans="16:31" x14ac:dyDescent="0.25">
      <c r="P14" s="24"/>
      <c r="Q14" s="24"/>
      <c r="R14" s="26"/>
      <c r="S14" s="26"/>
      <c r="T14" s="24"/>
      <c r="AA14">
        <v>2</v>
      </c>
      <c r="AB14">
        <v>2024</v>
      </c>
      <c r="AC14">
        <f>IF(OR('Non-Rep Equity'!$I$6=$Q$1,'Non-Rep Equity'!$I$6&lt;$AB14),1,IF('Non-Rep Equity'!$I$6&gt;$AB14,0,IF($AA14&gt;='Non-Rep Equity'!$H$6,1,0)))</f>
        <v>0</v>
      </c>
      <c r="AD14">
        <f>IF(OR('Non-Rep Equity'!$I$7=$Q$6,'Non-Rep Equity'!$I$7&gt;$AB14),1,IF('Non-Rep Equity'!$I$7&lt;$AB14,0,IF($AA14&lt;='Non-Rep Equity'!$H$7,1,0)))</f>
        <v>1</v>
      </c>
      <c r="AE14">
        <f t="shared" si="0"/>
        <v>0</v>
      </c>
    </row>
    <row r="15" spans="16:31" x14ac:dyDescent="0.25">
      <c r="P15" s="5"/>
      <c r="Q15" s="5"/>
      <c r="R15" s="5"/>
      <c r="S15" s="5"/>
      <c r="AA15">
        <v>3</v>
      </c>
      <c r="AB15">
        <v>2024</v>
      </c>
      <c r="AC15">
        <f>IF(OR('Non-Rep Equity'!$I$6=$Q$1,'Non-Rep Equity'!$I$6&lt;$AB15),1,IF('Non-Rep Equity'!$I$6&gt;$AB15,0,IF($AA15&gt;='Non-Rep Equity'!$H$6,1,0)))</f>
        <v>0</v>
      </c>
      <c r="AD15">
        <f>IF(OR('Non-Rep Equity'!$I$7=$Q$6,'Non-Rep Equity'!$I$7&gt;$AB15),1,IF('Non-Rep Equity'!$I$7&lt;$AB15,0,IF($AA15&lt;='Non-Rep Equity'!$H$7,1,0)))</f>
        <v>1</v>
      </c>
      <c r="AE15">
        <f t="shared" si="0"/>
        <v>0</v>
      </c>
    </row>
    <row r="16" spans="16:31" x14ac:dyDescent="0.25">
      <c r="P16" s="5"/>
      <c r="Q16" s="5"/>
      <c r="R16" s="5"/>
      <c r="S16" s="5"/>
      <c r="AA16">
        <v>4</v>
      </c>
      <c r="AB16">
        <v>2024</v>
      </c>
      <c r="AC16">
        <f>IF(OR('Non-Rep Equity'!$I$6=$Q$1,'Non-Rep Equity'!$I$6&lt;$AB16),1,IF('Non-Rep Equity'!$I$6&gt;$AB16,0,IF($AA16&gt;='Non-Rep Equity'!$H$6,1,0)))</f>
        <v>0</v>
      </c>
      <c r="AD16">
        <f>IF(OR('Non-Rep Equity'!$I$7=$Q$6,'Non-Rep Equity'!$I$7&gt;$AB16),1,IF('Non-Rep Equity'!$I$7&lt;$AB16,0,IF($AA16&lt;='Non-Rep Equity'!$H$7,1,0)))</f>
        <v>1</v>
      </c>
      <c r="AE16">
        <f t="shared" si="0"/>
        <v>0</v>
      </c>
    </row>
    <row r="17" spans="16:31" x14ac:dyDescent="0.25">
      <c r="P17" s="7"/>
      <c r="Q17" s="7"/>
      <c r="R17" s="7"/>
      <c r="S17" s="7"/>
      <c r="AA17">
        <v>5</v>
      </c>
      <c r="AB17">
        <v>2024</v>
      </c>
      <c r="AC17">
        <f>IF(OR('Non-Rep Equity'!$I$6=$Q$1,'Non-Rep Equity'!$I$6&lt;$AB17),1,IF('Non-Rep Equity'!$I$6&gt;$AB17,0,IF($AA17&gt;='Non-Rep Equity'!$H$6,1,0)))</f>
        <v>0</v>
      </c>
      <c r="AD17">
        <f>IF(OR('Non-Rep Equity'!$I$7=$Q$6,'Non-Rep Equity'!$I$7&gt;$AB17),1,IF('Non-Rep Equity'!$I$7&lt;$AB17,0,IF($AA17&lt;='Non-Rep Equity'!$H$7,1,0)))</f>
        <v>1</v>
      </c>
      <c r="AE17">
        <f t="shared" si="0"/>
        <v>0</v>
      </c>
    </row>
    <row r="18" spans="16:31" x14ac:dyDescent="0.25">
      <c r="P18" s="7"/>
      <c r="Q18" s="7"/>
      <c r="R18" s="7"/>
      <c r="S18" s="7"/>
      <c r="AA18">
        <f t="shared" ref="AA18:AA24" si="3">1+AA17</f>
        <v>6</v>
      </c>
      <c r="AB18">
        <v>2024</v>
      </c>
      <c r="AC18">
        <f>IF(OR('Non-Rep Equity'!$I$6=$Q$1,'Non-Rep Equity'!$I$6&lt;$AB18),1,IF('Non-Rep Equity'!$I$6&gt;$AB18,0,IF($AA18&gt;='Non-Rep Equity'!$H$6,1,0)))</f>
        <v>0</v>
      </c>
      <c r="AD18">
        <f>IF(OR('Non-Rep Equity'!$I$7=$Q$6,'Non-Rep Equity'!$I$7&gt;$AB18),1,IF('Non-Rep Equity'!$I$7&lt;$AB18,0,IF($AA18&lt;='Non-Rep Equity'!$H$7,1,0)))</f>
        <v>1</v>
      </c>
      <c r="AE18">
        <f t="shared" si="0"/>
        <v>0</v>
      </c>
    </row>
    <row r="19" spans="16:31" x14ac:dyDescent="0.25">
      <c r="P19" s="7"/>
      <c r="Q19" s="7"/>
      <c r="R19" s="7"/>
      <c r="S19" s="7"/>
      <c r="AA19">
        <f t="shared" si="3"/>
        <v>7</v>
      </c>
      <c r="AB19">
        <v>2024</v>
      </c>
      <c r="AC19">
        <f>IF(OR('Non-Rep Equity'!$I$6=$Q$1,'Non-Rep Equity'!$I$6&lt;$AB19),1,IF('Non-Rep Equity'!$I$6&gt;$AB19,0,IF($AA19&gt;='Non-Rep Equity'!$H$6,1,0)))</f>
        <v>0</v>
      </c>
      <c r="AD19">
        <f>IF(OR('Non-Rep Equity'!$I$7=$Q$6,'Non-Rep Equity'!$I$7&gt;$AB19),1,IF('Non-Rep Equity'!$I$7&lt;$AB19,0,IF($AA19&lt;='Non-Rep Equity'!$H$7,1,0)))</f>
        <v>1</v>
      </c>
      <c r="AE19">
        <f t="shared" si="0"/>
        <v>0</v>
      </c>
    </row>
    <row r="20" spans="16:31" x14ac:dyDescent="0.25">
      <c r="P20" s="5"/>
      <c r="Q20" s="5"/>
      <c r="R20" s="5"/>
      <c r="S20" s="5"/>
      <c r="AA20">
        <f t="shared" si="3"/>
        <v>8</v>
      </c>
      <c r="AB20">
        <v>2024</v>
      </c>
      <c r="AC20">
        <f>IF(OR('Non-Rep Equity'!$I$6=$Q$1,'Non-Rep Equity'!$I$6&lt;$AB20),1,IF('Non-Rep Equity'!$I$6&gt;$AB20,0,IF($AA20&gt;='Non-Rep Equity'!$H$6,1,0)))</f>
        <v>0</v>
      </c>
      <c r="AD20">
        <f>IF(OR('Non-Rep Equity'!$I$7=$Q$6,'Non-Rep Equity'!$I$7&gt;$AB20),1,IF('Non-Rep Equity'!$I$7&lt;$AB20,0,IF($AA20&lt;='Non-Rep Equity'!$H$7,1,0)))</f>
        <v>1</v>
      </c>
      <c r="AE20">
        <f t="shared" si="0"/>
        <v>0</v>
      </c>
    </row>
    <row r="21" spans="16:31" x14ac:dyDescent="0.25">
      <c r="P21" s="5"/>
      <c r="Q21" s="5"/>
      <c r="R21" s="5"/>
      <c r="S21" s="5"/>
      <c r="AA21">
        <f t="shared" si="3"/>
        <v>9</v>
      </c>
      <c r="AB21">
        <v>2024</v>
      </c>
      <c r="AC21">
        <f>IF(OR('Non-Rep Equity'!$I$6=$Q$1,'Non-Rep Equity'!$I$6&lt;$AB21),1,IF('Non-Rep Equity'!$I$6&gt;$AB21,0,IF($AA21&gt;='Non-Rep Equity'!$H$6,1,0)))</f>
        <v>0</v>
      </c>
      <c r="AD21">
        <f>IF(OR('Non-Rep Equity'!$I$7=$Q$6,'Non-Rep Equity'!$I$7&gt;$AB21),1,IF('Non-Rep Equity'!$I$7&lt;$AB21,0,IF($AA21&lt;='Non-Rep Equity'!$H$7,1,0)))</f>
        <v>1</v>
      </c>
      <c r="AE21">
        <f t="shared" si="0"/>
        <v>0</v>
      </c>
    </row>
    <row r="22" spans="16:31" x14ac:dyDescent="0.25">
      <c r="P22" s="5"/>
      <c r="Q22" s="5"/>
      <c r="R22" s="5"/>
      <c r="S22" s="5"/>
      <c r="AA22">
        <f t="shared" si="3"/>
        <v>10</v>
      </c>
      <c r="AB22">
        <v>2024</v>
      </c>
      <c r="AC22">
        <f>IF(OR('Non-Rep Equity'!$I$6=$Q$1,'Non-Rep Equity'!$I$6&lt;$AB22),1,IF('Non-Rep Equity'!$I$6&gt;$AB22,0,IF($AA22&gt;='Non-Rep Equity'!$H$6,1,0)))</f>
        <v>0</v>
      </c>
      <c r="AD22">
        <f>IF(OR('Non-Rep Equity'!$I$7=$Q$6,'Non-Rep Equity'!$I$7&gt;$AB22),1,IF('Non-Rep Equity'!$I$7&lt;$AB22,0,IF($AA22&lt;='Non-Rep Equity'!$H$7,1,0)))</f>
        <v>1</v>
      </c>
      <c r="AE22">
        <f t="shared" si="0"/>
        <v>0</v>
      </c>
    </row>
    <row r="23" spans="16:31" x14ac:dyDescent="0.25">
      <c r="P23" s="5"/>
      <c r="Q23" s="5"/>
      <c r="R23" s="5"/>
      <c r="S23" s="5"/>
      <c r="AA23">
        <f t="shared" si="3"/>
        <v>11</v>
      </c>
      <c r="AB23">
        <v>2024</v>
      </c>
      <c r="AC23">
        <f>IF(OR('Non-Rep Equity'!$I$6=$Q$1,'Non-Rep Equity'!$I$6&lt;$AB23),1,IF('Non-Rep Equity'!$I$6&gt;$AB23,0,IF($AA23&gt;='Non-Rep Equity'!$H$6,1,0)))</f>
        <v>0</v>
      </c>
      <c r="AD23">
        <f>IF(OR('Non-Rep Equity'!$I$7=$Q$6,'Non-Rep Equity'!$I$7&gt;$AB23),1,IF('Non-Rep Equity'!$I$7&lt;$AB23,0,IF($AA23&lt;='Non-Rep Equity'!$H$7,1,0)))</f>
        <v>1</v>
      </c>
      <c r="AE23">
        <f t="shared" si="0"/>
        <v>0</v>
      </c>
    </row>
    <row r="24" spans="16:31" x14ac:dyDescent="0.25">
      <c r="P24" s="5"/>
      <c r="Q24" s="5"/>
      <c r="R24" s="5"/>
      <c r="S24" s="5"/>
      <c r="AA24">
        <f t="shared" si="3"/>
        <v>12</v>
      </c>
      <c r="AB24">
        <v>2024</v>
      </c>
      <c r="AC24">
        <f>IF(OR('Non-Rep Equity'!$I$6=$Q$1,'Non-Rep Equity'!$I$6&lt;$AB24),1,IF('Non-Rep Equity'!$I$6&gt;$AB24,0,IF($AA24&gt;='Non-Rep Equity'!$H$6,1,0)))</f>
        <v>0</v>
      </c>
      <c r="AD24">
        <f>IF(OR('Non-Rep Equity'!$I$7=$Q$6,'Non-Rep Equity'!$I$7&gt;$AB24),1,IF('Non-Rep Equity'!$I$7&lt;$AB24,0,IF($AA24&lt;='Non-Rep Equity'!$H$7,1,0)))</f>
        <v>1</v>
      </c>
      <c r="AE24">
        <f t="shared" si="0"/>
        <v>0</v>
      </c>
    </row>
    <row r="25" spans="16:31" x14ac:dyDescent="0.25">
      <c r="P25" s="5"/>
      <c r="Q25" s="5"/>
      <c r="R25" s="5"/>
      <c r="S25" s="5"/>
      <c r="AA25">
        <v>1</v>
      </c>
      <c r="AB25">
        <v>2025</v>
      </c>
      <c r="AC25">
        <f>IF(OR('Non-Rep Equity'!$I$6=$Q$1,'Non-Rep Equity'!$I$6&lt;$AB25),1,IF('Non-Rep Equity'!$I$6&gt;$AB25,0,IF($AA25&gt;='Non-Rep Equity'!$H$6,1,0)))</f>
        <v>0</v>
      </c>
      <c r="AD25">
        <f>IF(OR('Non-Rep Equity'!$I$7=$Q$6,'Non-Rep Equity'!$I$7&gt;$AB25),1,IF('Non-Rep Equity'!$I$7&lt;$AB25,0,IF($AA25&lt;='Non-Rep Equity'!$H$7,1,0)))</f>
        <v>1</v>
      </c>
      <c r="AE25">
        <f t="shared" si="0"/>
        <v>0</v>
      </c>
    </row>
    <row r="26" spans="16:31" x14ac:dyDescent="0.25">
      <c r="P26" s="5"/>
      <c r="Q26" s="5"/>
      <c r="R26" s="5"/>
      <c r="S26" s="5"/>
      <c r="AA26">
        <v>2</v>
      </c>
      <c r="AB26">
        <v>2025</v>
      </c>
      <c r="AC26">
        <f>IF(OR('Non-Rep Equity'!$I$6=$Q$1,'Non-Rep Equity'!$I$6&lt;$AB26),1,IF('Non-Rep Equity'!$I$6&gt;$AB26,0,IF($AA26&gt;='Non-Rep Equity'!$H$6,1,0)))</f>
        <v>0</v>
      </c>
      <c r="AD26">
        <f>IF(OR('Non-Rep Equity'!$I$7=$Q$6,'Non-Rep Equity'!$I$7&gt;$AB26),1,IF('Non-Rep Equity'!$I$7&lt;$AB26,0,IF($AA26&lt;='Non-Rep Equity'!$H$7,1,0)))</f>
        <v>1</v>
      </c>
      <c r="AE26">
        <f t="shared" si="0"/>
        <v>0</v>
      </c>
    </row>
    <row r="27" spans="16:31" x14ac:dyDescent="0.25">
      <c r="AA27">
        <v>3</v>
      </c>
      <c r="AB27">
        <v>2025</v>
      </c>
      <c r="AC27">
        <f>IF(OR('Non-Rep Equity'!$I$6=$Q$1,'Non-Rep Equity'!$I$6&lt;$AB27),1,IF('Non-Rep Equity'!$I$6&gt;$AB27,0,IF($AA27&gt;='Non-Rep Equity'!$H$6,1,0)))</f>
        <v>0</v>
      </c>
      <c r="AD27">
        <f>IF(OR('Non-Rep Equity'!$I$7=$Q$6,'Non-Rep Equity'!$I$7&gt;$AB27),1,IF('Non-Rep Equity'!$I$7&lt;$AB27,0,IF($AA27&lt;='Non-Rep Equity'!$H$7,1,0)))</f>
        <v>1</v>
      </c>
      <c r="AE27">
        <f t="shared" si="0"/>
        <v>0</v>
      </c>
    </row>
    <row r="28" spans="16:31" x14ac:dyDescent="0.25">
      <c r="AA28">
        <v>4</v>
      </c>
      <c r="AB28">
        <v>2025</v>
      </c>
      <c r="AC28">
        <f>IF(OR('Non-Rep Equity'!$I$6=$Q$1,'Non-Rep Equity'!$I$6&lt;$AB28),1,IF('Non-Rep Equity'!$I$6&gt;$AB28,0,IF($AA28&gt;='Non-Rep Equity'!$H$6,1,0)))</f>
        <v>0</v>
      </c>
      <c r="AD28">
        <f>IF(OR('Non-Rep Equity'!$I$7=$Q$6,'Non-Rep Equity'!$I$7&gt;$AB28),1,IF('Non-Rep Equity'!$I$7&lt;$AB28,0,IF($AA28&lt;='Non-Rep Equity'!$H$7,1,0)))</f>
        <v>1</v>
      </c>
      <c r="AE28">
        <f t="shared" si="0"/>
        <v>0</v>
      </c>
    </row>
    <row r="29" spans="16:31" x14ac:dyDescent="0.25">
      <c r="AA29">
        <v>5</v>
      </c>
      <c r="AB29">
        <v>2025</v>
      </c>
      <c r="AC29">
        <f>IF(OR('Non-Rep Equity'!$I$6=$Q$1,'Non-Rep Equity'!$I$6&lt;$AB29),1,IF('Non-Rep Equity'!$I$6&gt;$AB29,0,IF($AA29&gt;='Non-Rep Equity'!$H$6,1,0)))</f>
        <v>0</v>
      </c>
      <c r="AD29">
        <f>IF(OR('Non-Rep Equity'!$I$7=$Q$6,'Non-Rep Equity'!$I$7&gt;$AB29),1,IF('Non-Rep Equity'!$I$7&lt;$AB29,0,IF($AA29&lt;='Non-Rep Equity'!$H$7,1,0)))</f>
        <v>1</v>
      </c>
      <c r="AE29">
        <f t="shared" si="0"/>
        <v>0</v>
      </c>
    </row>
    <row r="30" spans="16:31" x14ac:dyDescent="0.25">
      <c r="P30" s="2"/>
      <c r="Q30" s="2"/>
      <c r="R30" s="2"/>
      <c r="S30" s="2"/>
      <c r="T30" s="2"/>
      <c r="U30" s="2"/>
      <c r="V30" s="2"/>
      <c r="W30" s="2"/>
      <c r="X30" s="2"/>
      <c r="Y30" s="2"/>
      <c r="Z30" s="2"/>
      <c r="AA30">
        <f t="shared" ref="AA30:AA36" si="4">1+AA29</f>
        <v>6</v>
      </c>
      <c r="AB30">
        <v>2025</v>
      </c>
      <c r="AC30">
        <f>IF(OR('Non-Rep Equity'!$I$6=$Q$1,'Non-Rep Equity'!$I$6&lt;$AB30),1,IF('Non-Rep Equity'!$I$6&gt;$AB30,0,IF($AA30&gt;='Non-Rep Equity'!$H$6,1,0)))</f>
        <v>0</v>
      </c>
      <c r="AD30">
        <f>IF(OR('Non-Rep Equity'!$I$7=$Q$6,'Non-Rep Equity'!$I$7&gt;$AB30),1,IF('Non-Rep Equity'!$I$7&lt;$AB30,0,IF($AA30&lt;='Non-Rep Equity'!$H$7,1,0)))</f>
        <v>1</v>
      </c>
      <c r="AE30">
        <f t="shared" si="0"/>
        <v>0</v>
      </c>
    </row>
    <row r="31" spans="16:31" x14ac:dyDescent="0.25">
      <c r="AA31">
        <f t="shared" si="4"/>
        <v>7</v>
      </c>
      <c r="AB31">
        <v>2025</v>
      </c>
      <c r="AC31">
        <f>IF(OR('Non-Rep Equity'!$I$6=$Q$1,'Non-Rep Equity'!$I$6&lt;$AB31),1,IF('Non-Rep Equity'!$I$6&gt;$AB31,0,IF($AA31&gt;='Non-Rep Equity'!$H$6,1,0)))</f>
        <v>0</v>
      </c>
      <c r="AD31">
        <f>IF(OR('Non-Rep Equity'!$I$7=$Q$6,'Non-Rep Equity'!$I$7&gt;$AB31),1,IF('Non-Rep Equity'!$I$7&lt;$AB31,0,IF($AA31&lt;='Non-Rep Equity'!$H$7,1,0)))</f>
        <v>1</v>
      </c>
      <c r="AE31">
        <f t="shared" si="0"/>
        <v>0</v>
      </c>
    </row>
    <row r="32" spans="16:31" x14ac:dyDescent="0.25">
      <c r="AA32">
        <f t="shared" si="4"/>
        <v>8</v>
      </c>
      <c r="AB32">
        <v>2025</v>
      </c>
      <c r="AC32">
        <f>IF(OR('Non-Rep Equity'!$I$6=$Q$1,'Non-Rep Equity'!$I$6&lt;$AB32),1,IF('Non-Rep Equity'!$I$6&gt;$AB32,0,IF($AA32&gt;='Non-Rep Equity'!$H$6,1,0)))</f>
        <v>0</v>
      </c>
      <c r="AD32">
        <f>IF(OR('Non-Rep Equity'!$I$7=$Q$6,'Non-Rep Equity'!$I$7&gt;$AB32),1,IF('Non-Rep Equity'!$I$7&lt;$AB32,0,IF($AA32&lt;='Non-Rep Equity'!$H$7,1,0)))</f>
        <v>1</v>
      </c>
      <c r="AE32">
        <f t="shared" si="0"/>
        <v>0</v>
      </c>
    </row>
    <row r="33" spans="27:31" x14ac:dyDescent="0.25">
      <c r="AA33">
        <f t="shared" si="4"/>
        <v>9</v>
      </c>
      <c r="AB33">
        <v>2025</v>
      </c>
      <c r="AC33">
        <f>IF(OR('Non-Rep Equity'!$I$6=$Q$1,'Non-Rep Equity'!$I$6&lt;$AB33),1,IF('Non-Rep Equity'!$I$6&gt;$AB33,0,IF($AA33&gt;='Non-Rep Equity'!$H$6,1,0)))</f>
        <v>0</v>
      </c>
      <c r="AD33">
        <f>IF(OR('Non-Rep Equity'!$I$7=$Q$6,'Non-Rep Equity'!$I$7&gt;$AB33),1,IF('Non-Rep Equity'!$I$7&lt;$AB33,0,IF($AA33&lt;='Non-Rep Equity'!$H$7,1,0)))</f>
        <v>1</v>
      </c>
      <c r="AE33">
        <f t="shared" si="0"/>
        <v>0</v>
      </c>
    </row>
    <row r="34" spans="27:31" x14ac:dyDescent="0.25">
      <c r="AA34">
        <f t="shared" si="4"/>
        <v>10</v>
      </c>
      <c r="AB34">
        <v>2025</v>
      </c>
      <c r="AC34">
        <f>IF(OR('Non-Rep Equity'!$I$6=$Q$1,'Non-Rep Equity'!$I$6&lt;$AB34),1,IF('Non-Rep Equity'!$I$6&gt;$AB34,0,IF($AA34&gt;='Non-Rep Equity'!$H$6,1,0)))</f>
        <v>0</v>
      </c>
      <c r="AD34">
        <f>IF(OR('Non-Rep Equity'!$I$7=$Q$6,'Non-Rep Equity'!$I$7&gt;$AB34),1,IF('Non-Rep Equity'!$I$7&lt;$AB34,0,IF($AA34&lt;='Non-Rep Equity'!$H$7,1,0)))</f>
        <v>1</v>
      </c>
      <c r="AE34">
        <f t="shared" si="0"/>
        <v>0</v>
      </c>
    </row>
    <row r="35" spans="27:31" x14ac:dyDescent="0.25">
      <c r="AA35">
        <f t="shared" si="4"/>
        <v>11</v>
      </c>
      <c r="AB35">
        <v>2025</v>
      </c>
      <c r="AC35">
        <f>IF(OR('Non-Rep Equity'!$I$6=$Q$1,'Non-Rep Equity'!$I$6&lt;$AB35),1,IF('Non-Rep Equity'!$I$6&gt;$AB35,0,IF($AA35&gt;='Non-Rep Equity'!$H$6,1,0)))</f>
        <v>0</v>
      </c>
      <c r="AD35">
        <f>IF(OR('Non-Rep Equity'!$I$7=$Q$6,'Non-Rep Equity'!$I$7&gt;$AB35),1,IF('Non-Rep Equity'!$I$7&lt;$AB35,0,IF($AA35&lt;='Non-Rep Equity'!$H$7,1,0)))</f>
        <v>1</v>
      </c>
      <c r="AE35">
        <f t="shared" si="0"/>
        <v>0</v>
      </c>
    </row>
    <row r="36" spans="27:31" x14ac:dyDescent="0.25">
      <c r="AA36">
        <f t="shared" si="4"/>
        <v>12</v>
      </c>
      <c r="AB36">
        <v>2025</v>
      </c>
      <c r="AC36">
        <f>IF(OR('Non-Rep Equity'!$I$6=$Q$1,'Non-Rep Equity'!$I$6&lt;$AB36),1,IF('Non-Rep Equity'!$I$6&gt;$AB36,0,IF($AA36&gt;='Non-Rep Equity'!$H$6,1,0)))</f>
        <v>0</v>
      </c>
      <c r="AD36">
        <f>IF(OR('Non-Rep Equity'!$I$7=$Q$6,'Non-Rep Equity'!$I$7&gt;$AB36),1,IF('Non-Rep Equity'!$I$7&lt;$AB36,0,IF($AA36&lt;='Non-Rep Equity'!$H$7,1,0)))</f>
        <v>1</v>
      </c>
      <c r="AE36">
        <f t="shared" si="0"/>
        <v>0</v>
      </c>
    </row>
    <row r="37" spans="27:31" x14ac:dyDescent="0.25">
      <c r="AA37">
        <v>1</v>
      </c>
      <c r="AB37">
        <v>2026</v>
      </c>
      <c r="AC37">
        <f>IF(OR('Non-Rep Equity'!$I$6=$Q$1,'Non-Rep Equity'!$I$6&lt;$AB37),1,IF('Non-Rep Equity'!$I$6&gt;$AB37,0,IF($AA37&gt;='Non-Rep Equity'!$H$6,1,0)))</f>
        <v>0</v>
      </c>
      <c r="AD37">
        <f>IF(OR('Non-Rep Equity'!$I$7=$Q$6,'Non-Rep Equity'!$I$7&gt;$AB37),1,IF('Non-Rep Equity'!$I$7&lt;$AB37,0,IF($AA37&lt;='Non-Rep Equity'!$H$7,1,0)))</f>
        <v>1</v>
      </c>
      <c r="AE37">
        <f t="shared" si="0"/>
        <v>0</v>
      </c>
    </row>
    <row r="38" spans="27:31" x14ac:dyDescent="0.25">
      <c r="AD38">
        <f>IF(OR('Non-Rep Equity'!$I$7=$Q$6,'Non-Rep Equity'!$I$7&gt;$AB38),1,IF('Non-Rep Equity'!$I$7&lt;$AB38,0,IF($AA38&lt;='Non-Rep Equity'!$H$7,1,0)))</f>
        <v>1</v>
      </c>
      <c r="AE38">
        <f t="shared" si="0"/>
        <v>0</v>
      </c>
    </row>
    <row r="39" spans="27:31" x14ac:dyDescent="0.25">
      <c r="AD39">
        <f>IF(OR('Non-Rep Equity'!$I$7=$Q$6,'Non-Rep Equity'!$I$7&gt;$AB39),1,IF('Non-Rep Equity'!$I$7&lt;$AB39,0,IF($AA39&lt;='Non-Rep Equity'!$H$7,1,0)))</f>
        <v>1</v>
      </c>
      <c r="AE39">
        <f t="shared" si="0"/>
        <v>0</v>
      </c>
    </row>
    <row r="40" spans="27:31" x14ac:dyDescent="0.25">
      <c r="AD40">
        <f>IF(OR('Non-Rep Equity'!$I$7=$Q$6,'Non-Rep Equity'!$I$7&gt;$AB40),1,IF('Non-Rep Equity'!$I$7&lt;$AB40,0,IF($AA40&lt;='Non-Rep Equity'!$H$7,1,0)))</f>
        <v>1</v>
      </c>
      <c r="AE40">
        <f t="shared" si="0"/>
        <v>0</v>
      </c>
    </row>
    <row r="41" spans="27:31" x14ac:dyDescent="0.25">
      <c r="AD41">
        <f>IF(OR('Non-Rep Equity'!$I$7=$Q$6,'Non-Rep Equity'!$I$7&gt;$AB41),1,IF('Non-Rep Equity'!$I$7&lt;$AB41,0,IF($AA41&lt;='Non-Rep Equity'!$H$7,1,0)))</f>
        <v>1</v>
      </c>
      <c r="AE41">
        <f t="shared" si="0"/>
        <v>0</v>
      </c>
    </row>
    <row r="42" spans="27:31" x14ac:dyDescent="0.25">
      <c r="AD42">
        <f>IF(OR('Non-Rep Equity'!$I$7=$Q$6,'Non-Rep Equity'!$I$7&gt;$AB42),1,IF('Non-Rep Equity'!$I$7&lt;$AB42,0,IF($AA42&lt;='Non-Rep Equity'!$H$7,1,0)))</f>
        <v>1</v>
      </c>
      <c r="AE42">
        <f t="shared" si="0"/>
        <v>0</v>
      </c>
    </row>
    <row r="43" spans="27:31" x14ac:dyDescent="0.25">
      <c r="AD43">
        <f>IF(OR('Non-Rep Equity'!$I$7=$Q$6,'Non-Rep Equity'!$I$7&gt;$AB43),1,IF('Non-Rep Equity'!$I$7&lt;$AB43,0,IF($AA43&lt;='Non-Rep Equity'!$H$7,1,0)))</f>
        <v>1</v>
      </c>
      <c r="AE43">
        <f t="shared" si="0"/>
        <v>0</v>
      </c>
    </row>
    <row r="44" spans="27:31" x14ac:dyDescent="0.25">
      <c r="AD44">
        <f>IF(OR('Non-Rep Equity'!$I$7=$Q$6,'Non-Rep Equity'!$I$7&gt;$AB44),1,IF('Non-Rep Equity'!$I$7&lt;$AB44,0,IF($AA44&lt;='Non-Rep Equity'!$H$7,1,0)))</f>
        <v>1</v>
      </c>
      <c r="AE44">
        <f t="shared" si="0"/>
        <v>0</v>
      </c>
    </row>
    <row r="45" spans="27:31" x14ac:dyDescent="0.25">
      <c r="AD45">
        <f>IF(OR('Non-Rep Equity'!$I$7=$Q$6,'Non-Rep Equity'!$I$7&gt;$AB45),1,IF('Non-Rep Equity'!$I$7&lt;$AB45,0,IF($AA45&lt;='Non-Rep Equity'!$H$7,1,0)))</f>
        <v>1</v>
      </c>
      <c r="AE45">
        <f t="shared" si="0"/>
        <v>0</v>
      </c>
    </row>
    <row r="46" spans="27:31" x14ac:dyDescent="0.25">
      <c r="AD46">
        <f>IF(OR('Non-Rep Equity'!$I$7=$Q$6,'Non-Rep Equity'!$I$7&gt;$AB46),1,IF('Non-Rep Equity'!$I$7&lt;$AB46,0,IF($AA46&lt;='Non-Rep Equity'!$H$7,1,0)))</f>
        <v>1</v>
      </c>
      <c r="AE46">
        <f t="shared" si="0"/>
        <v>0</v>
      </c>
    </row>
    <row r="47" spans="27:31" x14ac:dyDescent="0.25">
      <c r="AD47">
        <f>IF(OR('Non-Rep Equity'!$I$7=$Q$6,'Non-Rep Equity'!$I$7&gt;$AB47),1,IF('Non-Rep Equity'!$I$7&lt;$AB47,0,IF($AA47&lt;='Non-Rep Equity'!$H$7,1,0)))</f>
        <v>1</v>
      </c>
      <c r="AE47">
        <f t="shared" si="0"/>
        <v>0</v>
      </c>
    </row>
    <row r="48" spans="27:31" x14ac:dyDescent="0.25">
      <c r="AD48">
        <f>IF(OR('Non-Rep Equity'!$I$7=$Q$6,'Non-Rep Equity'!$I$7&gt;$AB48),1,IF('Non-Rep Equity'!$I$7&lt;$AB48,0,IF($AA48&lt;='Non-Rep Equity'!$H$7,1,0)))</f>
        <v>1</v>
      </c>
      <c r="AE48">
        <f t="shared" si="0"/>
        <v>0</v>
      </c>
    </row>
    <row r="49" spans="30:31" x14ac:dyDescent="0.25">
      <c r="AD49">
        <f>IF(OR('Non-Rep Equity'!$I$7=$Q$6,'Non-Rep Equity'!$I$7&gt;$AB49),1,IF('Non-Rep Equity'!$I$7&lt;$AB49,0,IF($AA49&lt;='Non-Rep Equity'!$H$7,1,0)))</f>
        <v>1</v>
      </c>
      <c r="AE49">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Non-Rep Equity</vt:lpstr>
      <vt:lpstr>Helper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Register</dc:creator>
  <cp:lastModifiedBy>Paul Scalisi</cp:lastModifiedBy>
  <cp:lastPrinted>2022-01-12T03:11:16Z</cp:lastPrinted>
  <dcterms:created xsi:type="dcterms:W3CDTF">2019-09-20T17:07:53Z</dcterms:created>
  <dcterms:modified xsi:type="dcterms:W3CDTF">2023-03-09T21:24:15Z</dcterms:modified>
</cp:coreProperties>
</file>